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4675" windowHeight="12045"/>
  </bookViews>
  <sheets>
    <sheet name="2차추경공고문" sheetId="10" r:id="rId1"/>
    <sheet name="홈페이지게시(2차추경예산)" sheetId="11" r:id="rId2"/>
    <sheet name="Sheet1" sheetId="1" r:id="rId3"/>
    <sheet name="Sheet2" sheetId="2" r:id="rId4"/>
    <sheet name="Sheet3" sheetId="3" r:id="rId5"/>
  </sheets>
  <calcPr calcId="125725"/>
</workbook>
</file>

<file path=xl/calcChain.xml><?xml version="1.0" encoding="utf-8"?>
<calcChain xmlns="http://schemas.openxmlformats.org/spreadsheetml/2006/main">
  <c r="J14" i="10"/>
  <c r="J13"/>
  <c r="J12"/>
  <c r="J11"/>
  <c r="J10"/>
  <c r="J9"/>
  <c r="J8"/>
  <c r="E15"/>
  <c r="E14"/>
  <c r="E13"/>
  <c r="E12"/>
  <c r="E11"/>
  <c r="E10"/>
  <c r="E9"/>
  <c r="E8"/>
  <c r="J7"/>
  <c r="E7"/>
  <c r="I7"/>
  <c r="F4" i="11" l="1"/>
  <c r="F5"/>
  <c r="F11"/>
  <c r="D7" i="10"/>
  <c r="C5" i="11" l="1"/>
  <c r="F60" l="1"/>
  <c r="C60"/>
  <c r="F52"/>
  <c r="C52"/>
  <c r="F44"/>
  <c r="C44"/>
  <c r="F36"/>
  <c r="C36"/>
  <c r="F28"/>
  <c r="C28"/>
  <c r="F20"/>
  <c r="C20"/>
  <c r="F12"/>
  <c r="C12"/>
  <c r="C11"/>
  <c r="F10"/>
  <c r="C10"/>
  <c r="F9"/>
  <c r="C9"/>
  <c r="F8"/>
  <c r="C8"/>
  <c r="F7"/>
  <c r="C7"/>
  <c r="F6"/>
  <c r="C6"/>
  <c r="H7" i="10"/>
  <c r="G7"/>
  <c r="C7"/>
  <c r="B7"/>
  <c r="C4" i="11" l="1"/>
  <c r="D95" i="1" l="1"/>
  <c r="D121"/>
  <c r="B124"/>
  <c r="D124"/>
  <c r="D109"/>
  <c r="B112"/>
  <c r="D112"/>
  <c r="B98"/>
  <c r="D98"/>
  <c r="D83"/>
  <c r="D86" s="1"/>
  <c r="B86"/>
  <c r="D71"/>
  <c r="D74" s="1"/>
  <c r="B74"/>
  <c r="D59"/>
  <c r="B62"/>
  <c r="D62"/>
  <c r="D45"/>
  <c r="D48" s="1"/>
  <c r="B48"/>
  <c r="B36"/>
  <c r="D36"/>
  <c r="D21"/>
  <c r="B24"/>
  <c r="D24"/>
  <c r="D9"/>
  <c r="D12" s="1"/>
  <c r="B12"/>
</calcChain>
</file>

<file path=xl/comments1.xml><?xml version="1.0" encoding="utf-8"?>
<comments xmlns="http://schemas.openxmlformats.org/spreadsheetml/2006/main">
  <authors>
    <author>최유라</author>
  </authors>
  <commentList>
    <comment ref="C13" authorId="0">
      <text>
        <r>
          <rPr>
            <b/>
            <sz val="9"/>
            <color indexed="81"/>
            <rFont val="돋움"/>
            <family val="3"/>
            <charset val="129"/>
          </rPr>
          <t>최유라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사업수입 : 280,079천원
과년도   :    136천원</t>
        </r>
      </text>
    </comment>
    <comment ref="F13" authorId="0">
      <text>
        <r>
          <rPr>
            <sz val="9"/>
            <color indexed="81"/>
            <rFont val="돋움"/>
            <family val="3"/>
            <charset val="129"/>
          </rPr>
          <t>복지관 인건비(1,164,638천원)
정보화사업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인건비</t>
        </r>
        <r>
          <rPr>
            <sz val="9"/>
            <color indexed="81"/>
            <rFont val="Tahoma"/>
            <family val="2"/>
          </rPr>
          <t>(16,500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)</t>
        </r>
      </text>
    </comment>
    <comment ref="C21" authorId="0">
      <text>
        <r>
          <rPr>
            <sz val="9"/>
            <color indexed="81"/>
            <rFont val="돋움"/>
            <family val="3"/>
            <charset val="129"/>
          </rPr>
          <t>운영보조금</t>
        </r>
        <r>
          <rPr>
            <sz val="9"/>
            <color indexed="81"/>
            <rFont val="Tahoma"/>
            <family val="2"/>
          </rPr>
          <t>(1,091,998</t>
        </r>
        <r>
          <rPr>
            <sz val="9"/>
            <color indexed="81"/>
            <rFont val="돋움"/>
            <family val="3"/>
            <charset val="129"/>
          </rPr>
          <t xml:space="preserve">천원)
종사자수당(64,950천원)
</t>
        </r>
      </text>
    </comment>
    <comment ref="C22" authorId="0">
      <text>
        <r>
          <rPr>
            <sz val="10"/>
            <color indexed="81"/>
            <rFont val="돋움"/>
            <family val="3"/>
            <charset val="129"/>
          </rPr>
          <t>보조금 : 97,245천원
종사자 :  6,000천원
밑반찬지원 : 10,000천원</t>
        </r>
      </text>
    </comment>
    <comment ref="C26" authorId="0">
      <text>
        <r>
          <rPr>
            <sz val="9"/>
            <color indexed="81"/>
            <rFont val="돋움"/>
            <family val="3"/>
            <charset val="129"/>
          </rPr>
          <t>운영비</t>
        </r>
        <r>
          <rPr>
            <sz val="9"/>
            <color indexed="81"/>
            <rFont val="Tahoma"/>
            <family val="2"/>
          </rPr>
          <t xml:space="preserve"> : 58,310</t>
        </r>
        <r>
          <rPr>
            <sz val="9"/>
            <color indexed="81"/>
            <rFont val="돋움"/>
            <family val="3"/>
            <charset val="129"/>
          </rPr>
          <t>천원
종사자</t>
        </r>
        <r>
          <rPr>
            <sz val="9"/>
            <color indexed="81"/>
            <rFont val="Tahoma"/>
            <family val="2"/>
          </rPr>
          <t xml:space="preserve"> : 1,800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" authorId="0">
      <text>
        <r>
          <rPr>
            <sz val="9"/>
            <color indexed="81"/>
            <rFont val="돋움"/>
            <family val="3"/>
            <charset val="129"/>
          </rPr>
          <t>휠체어마라톤(12,000천원)
비루고개축제(10,000천원)
중중장애인민간위탁(8,738천원)
노인무료급식(48,750천원)
정보화사업(16,800천원)
동부교육청(40,200천원)
생활체육회(2,000천원)</t>
        </r>
      </text>
    </comment>
    <comment ref="F29" authorId="0">
      <text>
        <r>
          <rPr>
            <sz val="9"/>
            <color indexed="81"/>
            <rFont val="돋움"/>
            <family val="3"/>
            <charset val="129"/>
          </rPr>
          <t>복지관</t>
        </r>
        <r>
          <rPr>
            <sz val="9"/>
            <color indexed="81"/>
            <rFont val="Tahoma"/>
            <family val="2"/>
          </rPr>
          <t xml:space="preserve"> : 124,246</t>
        </r>
        <r>
          <rPr>
            <sz val="9"/>
            <color indexed="81"/>
            <rFont val="돋움"/>
            <family val="3"/>
            <charset val="129"/>
          </rPr>
          <t>천원
정보화</t>
        </r>
        <r>
          <rPr>
            <sz val="9"/>
            <color indexed="81"/>
            <rFont val="Tahoma"/>
            <family val="2"/>
          </rPr>
          <t xml:space="preserve"> : 305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7" authorId="0">
      <text>
        <r>
          <rPr>
            <sz val="9"/>
            <color indexed="81"/>
            <rFont val="돋움"/>
            <family val="3"/>
            <charset val="129"/>
          </rPr>
          <t>지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정후원</t>
        </r>
        <r>
          <rPr>
            <sz val="9"/>
            <color indexed="81"/>
            <rFont val="Tahoma"/>
            <family val="2"/>
          </rPr>
          <t xml:space="preserve"> : 28,704</t>
        </r>
        <r>
          <rPr>
            <sz val="9"/>
            <color indexed="81"/>
            <rFont val="돋움"/>
            <family val="3"/>
            <charset val="129"/>
          </rPr>
          <t>천원
비지정후원</t>
        </r>
        <r>
          <rPr>
            <sz val="9"/>
            <color indexed="81"/>
            <rFont val="Tahoma"/>
            <family val="2"/>
          </rPr>
          <t xml:space="preserve"> : 16,800</t>
        </r>
        <r>
          <rPr>
            <sz val="9"/>
            <color indexed="81"/>
            <rFont val="돋움"/>
            <family val="3"/>
            <charset val="129"/>
          </rPr>
          <t>천원
공동모금회</t>
        </r>
        <r>
          <rPr>
            <sz val="9"/>
            <color indexed="81"/>
            <rFont val="Tahoma"/>
            <family val="2"/>
          </rPr>
          <t xml:space="preserve"> : 11,000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8" authorId="0">
      <text>
        <r>
          <rPr>
            <sz val="9"/>
            <color indexed="81"/>
            <rFont val="돋움"/>
            <family val="3"/>
            <charset val="129"/>
          </rPr>
          <t>지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정후원</t>
        </r>
        <r>
          <rPr>
            <sz val="9"/>
            <color indexed="81"/>
            <rFont val="Tahoma"/>
            <family val="2"/>
          </rPr>
          <t xml:space="preserve"> : 86,400</t>
        </r>
        <r>
          <rPr>
            <sz val="9"/>
            <color indexed="81"/>
            <rFont val="돋움"/>
            <family val="3"/>
            <charset val="129"/>
          </rPr>
          <t>천원
비지정후원</t>
        </r>
        <r>
          <rPr>
            <sz val="9"/>
            <color indexed="81"/>
            <rFont val="Tahoma"/>
            <family val="2"/>
          </rPr>
          <t xml:space="preserve"> :   6,800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" authorId="0">
      <text>
        <r>
          <rPr>
            <sz val="9"/>
            <color indexed="81"/>
            <rFont val="돋움"/>
            <family val="3"/>
            <charset val="129"/>
          </rPr>
          <t>복지관</t>
        </r>
        <r>
          <rPr>
            <sz val="9"/>
            <color indexed="81"/>
            <rFont val="Tahoma"/>
            <family val="2"/>
          </rPr>
          <t xml:space="preserve">       : 44,694</t>
        </r>
        <r>
          <rPr>
            <sz val="9"/>
            <color indexed="81"/>
            <rFont val="돋움"/>
            <family val="3"/>
            <charset val="129"/>
          </rPr>
          <t>천원
무지개교실</t>
        </r>
        <r>
          <rPr>
            <sz val="9"/>
            <color indexed="81"/>
            <rFont val="Tahoma"/>
            <family val="2"/>
          </rPr>
          <t xml:space="preserve"> :  3,000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5" authorId="0">
      <text>
        <r>
          <rPr>
            <sz val="9"/>
            <color indexed="81"/>
            <rFont val="돋움"/>
            <family val="3"/>
            <charset val="129"/>
          </rPr>
          <t>복지관</t>
        </r>
        <r>
          <rPr>
            <sz val="9"/>
            <color indexed="81"/>
            <rFont val="Tahoma"/>
            <family val="2"/>
          </rPr>
          <t>(350,731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외부지원사업</t>
        </r>
        <r>
          <rPr>
            <sz val="9"/>
            <color indexed="81"/>
            <rFont val="Tahoma"/>
            <family val="2"/>
          </rPr>
          <t>(105,001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)</t>
        </r>
      </text>
    </comment>
    <comment ref="C61" authorId="0">
      <text>
        <r>
          <rPr>
            <b/>
            <sz val="9"/>
            <color indexed="81"/>
            <rFont val="돋움"/>
            <family val="3"/>
            <charset val="129"/>
          </rPr>
          <t>최유라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복지관 ; 92,300천원
외부지원 : 66천원</t>
        </r>
      </text>
    </comment>
    <comment ref="F61" authorId="0">
      <text>
        <r>
          <rPr>
            <sz val="9"/>
            <color indexed="81"/>
            <rFont val="돋움"/>
            <family val="3"/>
            <charset val="129"/>
          </rPr>
          <t>복지관 : 45,168천원
외부지원 : 10천원</t>
        </r>
      </text>
    </comment>
  </commentList>
</comments>
</file>

<file path=xl/sharedStrings.xml><?xml version="1.0" encoding="utf-8"?>
<sst xmlns="http://schemas.openxmlformats.org/spreadsheetml/2006/main" count="417" uniqueCount="68">
  <si>
    <t>항  목</t>
    <phoneticPr fontId="2" type="noConversion"/>
  </si>
  <si>
    <t>금  액</t>
    <phoneticPr fontId="2" type="noConversion"/>
  </si>
  <si>
    <t>사업수입</t>
    <phoneticPr fontId="2" type="noConversion"/>
  </si>
  <si>
    <t>과년도수입</t>
    <phoneticPr fontId="2" type="noConversion"/>
  </si>
  <si>
    <t>보조금</t>
    <phoneticPr fontId="2" type="noConversion"/>
  </si>
  <si>
    <t>기능보강비</t>
    <phoneticPr fontId="2" type="noConversion"/>
  </si>
  <si>
    <t>종사자장려수당</t>
    <phoneticPr fontId="2" type="noConversion"/>
  </si>
  <si>
    <t>후원금</t>
    <phoneticPr fontId="2" type="noConversion"/>
  </si>
  <si>
    <t>법인전입금</t>
    <phoneticPr fontId="2" type="noConversion"/>
  </si>
  <si>
    <t>전년도이월금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</si>
  <si>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</si>
  <si>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</si>
  <si>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</si>
  <si>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</si>
  <si>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재산조성비</t>
    <phoneticPr fontId="2" type="noConversion"/>
  </si>
  <si>
    <t>사업비</t>
    <phoneticPr fontId="2" type="noConversion"/>
  </si>
  <si>
    <t>과년도지출</t>
    <phoneticPr fontId="2" type="noConversion"/>
  </si>
  <si>
    <t>차기년도이월금</t>
    <phoneticPr fontId="2" type="noConversion"/>
  </si>
  <si>
    <t>합   계</t>
    <phoneticPr fontId="2" type="noConversion"/>
  </si>
  <si>
    <t>합  계</t>
    <phoneticPr fontId="2" type="noConversion"/>
  </si>
  <si>
    <t>(복지관)</t>
    <phoneticPr fontId="2" type="noConversion"/>
  </si>
  <si>
    <t>(재가복지)</t>
    <phoneticPr fontId="2" type="noConversion"/>
  </si>
  <si>
    <t>(해맑음땀방울농장)</t>
    <phoneticPr fontId="2" type="noConversion"/>
  </si>
  <si>
    <t>기타보조금</t>
    <phoneticPr fontId="2" type="noConversion"/>
  </si>
  <si>
    <t>(특별운송사업)</t>
    <phoneticPr fontId="2" type="noConversion"/>
  </si>
  <si>
    <t>(중증장애인활동보조사업)</t>
    <phoneticPr fontId="2" type="noConversion"/>
  </si>
  <si>
    <t>(수중재활치료사업)</t>
    <phoneticPr fontId="2" type="noConversion"/>
  </si>
  <si>
    <t>(장애아동치료바우처사업)</t>
    <phoneticPr fontId="2" type="noConversion"/>
  </si>
  <si>
    <t>(외부지원사업)</t>
    <phoneticPr fontId="2" type="noConversion"/>
  </si>
  <si>
    <t>(공동생활가정 해뜨는 집)</t>
    <phoneticPr fontId="2" type="noConversion"/>
  </si>
  <si>
    <t>(주간보호센터 늘푸른동산)</t>
    <phoneticPr fontId="2" type="noConversion"/>
  </si>
  <si>
    <t>시설명</t>
    <phoneticPr fontId="2" type="noConversion"/>
  </si>
  <si>
    <t>총계</t>
    <phoneticPr fontId="2" type="noConversion"/>
  </si>
  <si>
    <t>복지관</t>
    <phoneticPr fontId="2" type="noConversion"/>
  </si>
  <si>
    <t>재가복지</t>
    <phoneticPr fontId="2" type="noConversion"/>
  </si>
  <si>
    <t>소  계</t>
    <phoneticPr fontId="2" type="noConversion"/>
  </si>
  <si>
    <t>수중재활치료</t>
    <phoneticPr fontId="2" type="noConversion"/>
  </si>
  <si>
    <t>보 조 금</t>
    <phoneticPr fontId="2" type="noConversion"/>
  </si>
  <si>
    <t>전입금</t>
    <phoneticPr fontId="2" type="noConversion"/>
  </si>
  <si>
    <t>(단위 : 천원)</t>
    <phoneticPr fontId="2" type="noConversion"/>
  </si>
  <si>
    <t>이월금</t>
    <phoneticPr fontId="2" type="noConversion"/>
  </si>
  <si>
    <t>세            입</t>
    <phoneticPr fontId="2" type="noConversion"/>
  </si>
  <si>
    <t>세            출</t>
    <phoneticPr fontId="2" type="noConversion"/>
  </si>
  <si>
    <t>예비비</t>
    <phoneticPr fontId="2" type="noConversion"/>
  </si>
  <si>
    <t>장애아동재활치료</t>
    <phoneticPr fontId="2" type="noConversion"/>
  </si>
  <si>
    <t>활동보조사업</t>
    <phoneticPr fontId="2" type="noConversion"/>
  </si>
  <si>
    <t>해맑음땀방울농장</t>
    <phoneticPr fontId="2" type="noConversion"/>
  </si>
  <si>
    <t>예산액</t>
    <phoneticPr fontId="2" type="noConversion"/>
  </si>
  <si>
    <t>특별운송사업</t>
    <phoneticPr fontId="2" type="noConversion"/>
  </si>
  <si>
    <t>세입예산</t>
    <phoneticPr fontId="2" type="noConversion"/>
  </si>
  <si>
    <t>세출예산</t>
    <phoneticPr fontId="2" type="noConversion"/>
  </si>
  <si>
    <t>세입</t>
    <phoneticPr fontId="2" type="noConversion"/>
  </si>
  <si>
    <t>세출</t>
    <phoneticPr fontId="2" type="noConversion"/>
  </si>
  <si>
    <t>구분</t>
    <phoneticPr fontId="2" type="noConversion"/>
  </si>
  <si>
    <t>합계</t>
    <phoneticPr fontId="2" type="noConversion"/>
  </si>
  <si>
    <t>경상보조금수입</t>
    <phoneticPr fontId="2" type="noConversion"/>
  </si>
  <si>
    <t>기타보조금수입</t>
    <phoneticPr fontId="2" type="noConversion"/>
  </si>
  <si>
    <t>후원금수입</t>
    <phoneticPr fontId="2" type="noConversion"/>
  </si>
  <si>
    <t>기타수입</t>
    <phoneticPr fontId="2" type="noConversion"/>
  </si>
  <si>
    <t>남 동 장 애 인 종 합 복 지 관 장</t>
    <phoneticPr fontId="2" type="noConversion"/>
  </si>
  <si>
    <t>기타보조</t>
    <phoneticPr fontId="2" type="noConversion"/>
  </si>
  <si>
    <t>(회계기간 : 2013년 1월 ~ 12월)</t>
    <phoneticPr fontId="2" type="noConversion"/>
  </si>
  <si>
    <t>당초금액</t>
    <phoneticPr fontId="2" type="noConversion"/>
  </si>
  <si>
    <t>증감</t>
    <phoneticPr fontId="2" type="noConversion"/>
  </si>
  <si>
    <t>2013년도 남동장애인종합복지관
2차 추경예산 공고</t>
    <phoneticPr fontId="2" type="noConversion"/>
  </si>
  <si>
    <t>사회복지법인 재무회계규칙 제10조에 의거하여 2013년도 남동장애인종합복지관(재가복지, 수중재활치료, 장애아동재활치료, 활동지원사업, 특별운송사업, 해맑음땀방울농장사업포함) 2차 추경예산을 공고합니다.</t>
    <phoneticPr fontId="2" type="noConversion"/>
  </si>
  <si>
    <t>1차추경예산</t>
    <phoneticPr fontId="2" type="noConversion"/>
  </si>
  <si>
    <t>2차추경예산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</si>
</sst>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b/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b/>
      <sz val="20"/>
      <color theme="1"/>
      <name val="바탕체"/>
      <family val="1"/>
      <charset val="129"/>
    </font>
    <font>
      <sz val="12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24"/>
      <color theme="1"/>
      <name val="바탕체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41" fontId="3" fillId="0" borderId="0" xfId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2" xfId="1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41" fontId="3" fillId="0" borderId="2" xfId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1" fontId="3" fillId="0" borderId="13" xfId="1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41" fontId="3" fillId="0" borderId="4" xfId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41" fontId="3" fillId="0" borderId="14" xfId="1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41" fontId="3" fillId="0" borderId="6" xfId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41" fontId="3" fillId="0" borderId="15" xfId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41" fontId="3" fillId="0" borderId="21" xfId="1" applyFont="1" applyBorder="1">
      <alignment vertical="center"/>
    </xf>
    <xf numFmtId="41" fontId="3" fillId="0" borderId="21" xfId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1" fontId="3" fillId="0" borderId="0" xfId="1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41" fontId="3" fillId="2" borderId="11" xfId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1" fontId="3" fillId="0" borderId="27" xfId="1" applyFont="1" applyBorder="1">
      <alignment vertical="center"/>
    </xf>
    <xf numFmtId="0" fontId="3" fillId="2" borderId="39" xfId="0" applyFont="1" applyFill="1" applyBorder="1" applyAlignment="1">
      <alignment horizontal="center" vertical="center"/>
    </xf>
    <xf numFmtId="41" fontId="3" fillId="2" borderId="40" xfId="1" applyFont="1" applyFill="1" applyBorder="1" applyAlignment="1">
      <alignment horizontal="center" vertical="center"/>
    </xf>
    <xf numFmtId="41" fontId="3" fillId="0" borderId="47" xfId="1" applyFont="1" applyBorder="1">
      <alignment vertical="center"/>
    </xf>
    <xf numFmtId="41" fontId="3" fillId="0" borderId="44" xfId="1" applyFont="1" applyBorder="1">
      <alignment vertical="center"/>
    </xf>
    <xf numFmtId="41" fontId="3" fillId="0" borderId="48" xfId="1" applyFont="1" applyBorder="1">
      <alignment vertical="center"/>
    </xf>
    <xf numFmtId="0" fontId="3" fillId="0" borderId="50" xfId="0" applyFont="1" applyBorder="1" applyAlignment="1">
      <alignment horizontal="center" vertical="center"/>
    </xf>
    <xf numFmtId="41" fontId="3" fillId="0" borderId="51" xfId="1" applyFont="1" applyBorder="1">
      <alignment vertical="center"/>
    </xf>
    <xf numFmtId="0" fontId="4" fillId="2" borderId="28" xfId="0" applyFont="1" applyFill="1" applyBorder="1" applyAlignment="1">
      <alignment horizontal="center" vertical="center"/>
    </xf>
    <xf numFmtId="41" fontId="4" fillId="2" borderId="29" xfId="1" applyFont="1" applyFill="1" applyBorder="1">
      <alignment vertical="center"/>
    </xf>
    <xf numFmtId="41" fontId="4" fillId="2" borderId="42" xfId="1" applyFont="1" applyFill="1" applyBorder="1">
      <alignment vertical="center"/>
    </xf>
    <xf numFmtId="0" fontId="4" fillId="2" borderId="24" xfId="0" applyFont="1" applyFill="1" applyBorder="1" applyAlignment="1">
      <alignment horizontal="center" vertical="center"/>
    </xf>
    <xf numFmtId="41" fontId="4" fillId="2" borderId="13" xfId="1" applyFont="1" applyFill="1" applyBorder="1">
      <alignment vertical="center"/>
    </xf>
    <xf numFmtId="41" fontId="4" fillId="2" borderId="44" xfId="1" applyFont="1" applyFill="1" applyBorder="1">
      <alignment vertical="center"/>
    </xf>
    <xf numFmtId="41" fontId="4" fillId="2" borderId="32" xfId="1" applyFont="1" applyFill="1" applyBorder="1">
      <alignment vertical="center"/>
    </xf>
    <xf numFmtId="41" fontId="4" fillId="2" borderId="46" xfId="1" applyFont="1" applyFill="1" applyBorder="1">
      <alignment vertical="center"/>
    </xf>
    <xf numFmtId="41" fontId="3" fillId="0" borderId="53" xfId="1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1" fontId="3" fillId="0" borderId="54" xfId="1" applyFont="1" applyBorder="1">
      <alignment vertical="center"/>
    </xf>
    <xf numFmtId="41" fontId="3" fillId="0" borderId="55" xfId="1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41" fontId="10" fillId="0" borderId="62" xfId="1" applyFont="1" applyBorder="1" applyAlignment="1">
      <alignment horizontal="center" vertical="center"/>
    </xf>
    <xf numFmtId="41" fontId="3" fillId="0" borderId="65" xfId="1" applyFont="1" applyBorder="1" applyAlignment="1">
      <alignment horizontal="center" vertical="center"/>
    </xf>
    <xf numFmtId="41" fontId="3" fillId="0" borderId="67" xfId="1" applyFont="1" applyBorder="1" applyAlignment="1">
      <alignment horizontal="center" vertical="center"/>
    </xf>
    <xf numFmtId="41" fontId="3" fillId="0" borderId="71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41" fontId="3" fillId="0" borderId="69" xfId="1" applyFont="1" applyBorder="1" applyAlignment="1">
      <alignment horizontal="center" vertical="center"/>
    </xf>
    <xf numFmtId="41" fontId="3" fillId="0" borderId="73" xfId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41" fontId="10" fillId="0" borderId="76" xfId="1" applyFont="1" applyBorder="1" applyAlignment="1">
      <alignment horizontal="center" vertical="center"/>
    </xf>
    <xf numFmtId="41" fontId="3" fillId="0" borderId="77" xfId="1" applyFont="1" applyBorder="1" applyAlignment="1">
      <alignment horizontal="center" vertical="center"/>
    </xf>
    <xf numFmtId="41" fontId="3" fillId="0" borderId="78" xfId="1" applyFont="1" applyBorder="1" applyAlignment="1">
      <alignment horizontal="center" vertical="center"/>
    </xf>
    <xf numFmtId="41" fontId="3" fillId="0" borderId="79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9" fillId="0" borderId="74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N13" sqref="N13"/>
    </sheetView>
  </sheetViews>
  <sheetFormatPr defaultRowHeight="13.5"/>
  <cols>
    <col min="1" max="1" width="15.625" style="4" customWidth="1"/>
    <col min="2" max="2" width="15.5" style="4" hidden="1" customWidth="1"/>
    <col min="3" max="6" width="15.625" style="4" customWidth="1"/>
    <col min="7" max="7" width="15.625" style="4" hidden="1" customWidth="1"/>
    <col min="8" max="10" width="15.625" style="4" customWidth="1"/>
    <col min="11" max="16384" width="9" style="4"/>
  </cols>
  <sheetData>
    <row r="1" spans="1:10" ht="51" customHeight="1">
      <c r="A1" s="83" t="s">
        <v>64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4.25">
      <c r="A2" s="84" t="s">
        <v>61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4.25" thickBot="1">
      <c r="A4" s="1"/>
      <c r="B4" s="1"/>
      <c r="C4" s="1"/>
      <c r="D4" s="1"/>
      <c r="E4" s="1"/>
      <c r="F4" s="1"/>
      <c r="G4" s="1"/>
      <c r="H4" s="1"/>
      <c r="I4" s="1"/>
      <c r="J4" s="57" t="s">
        <v>39</v>
      </c>
    </row>
    <row r="5" spans="1:10" ht="39.950000000000003" customHeight="1">
      <c r="A5" s="90" t="s">
        <v>51</v>
      </c>
      <c r="B5" s="90"/>
      <c r="C5" s="90"/>
      <c r="D5" s="90"/>
      <c r="E5" s="91"/>
      <c r="F5" s="85" t="s">
        <v>52</v>
      </c>
      <c r="G5" s="86"/>
      <c r="H5" s="86"/>
      <c r="I5" s="86"/>
      <c r="J5" s="87"/>
    </row>
    <row r="6" spans="1:10" ht="39.950000000000003" customHeight="1" thickBot="1">
      <c r="A6" s="58" t="s">
        <v>53</v>
      </c>
      <c r="B6" s="77" t="s">
        <v>62</v>
      </c>
      <c r="C6" s="77" t="s">
        <v>66</v>
      </c>
      <c r="D6" s="61" t="s">
        <v>67</v>
      </c>
      <c r="E6" s="59" t="s">
        <v>63</v>
      </c>
      <c r="F6" s="60" t="s">
        <v>53</v>
      </c>
      <c r="G6" s="77" t="s">
        <v>62</v>
      </c>
      <c r="H6" s="77" t="s">
        <v>66</v>
      </c>
      <c r="I6" s="61" t="s">
        <v>67</v>
      </c>
      <c r="J6" s="61" t="s">
        <v>63</v>
      </c>
    </row>
    <row r="7" spans="1:10" ht="39.950000000000003" customHeight="1" thickTop="1" thickBot="1">
      <c r="A7" s="62" t="s">
        <v>54</v>
      </c>
      <c r="B7" s="78">
        <f>SUM(B8:B15)</f>
        <v>3891388</v>
      </c>
      <c r="C7" s="78">
        <f>SUM(C8:C15)</f>
        <v>3968624</v>
      </c>
      <c r="D7" s="78">
        <f>SUM(D8:D15)+1</f>
        <v>3952759</v>
      </c>
      <c r="E7" s="69">
        <f>C7-D7</f>
        <v>15865</v>
      </c>
      <c r="F7" s="63" t="s">
        <v>54</v>
      </c>
      <c r="G7" s="78">
        <f>SUM(G8:G15)+1</f>
        <v>3891388</v>
      </c>
      <c r="H7" s="78">
        <f>SUM(H8:H15)+1</f>
        <v>3968624</v>
      </c>
      <c r="I7" s="78">
        <f>SUM(I8:I15)</f>
        <v>3952759</v>
      </c>
      <c r="J7" s="78">
        <f>H7-I7</f>
        <v>15865</v>
      </c>
    </row>
    <row r="8" spans="1:10" ht="39.950000000000003" customHeight="1" thickTop="1">
      <c r="A8" s="64" t="s">
        <v>2</v>
      </c>
      <c r="B8" s="79">
        <v>1697831</v>
      </c>
      <c r="C8" s="79">
        <v>1765687</v>
      </c>
      <c r="D8" s="73">
        <v>1766559</v>
      </c>
      <c r="E8" s="70">
        <f t="shared" ref="E8:E15" si="0">C8-D8</f>
        <v>-872</v>
      </c>
      <c r="F8" s="82" t="s">
        <v>11</v>
      </c>
      <c r="G8" s="79">
        <v>2823460</v>
      </c>
      <c r="H8" s="79">
        <v>2830719</v>
      </c>
      <c r="I8" s="73">
        <v>2820645</v>
      </c>
      <c r="J8" s="73">
        <f t="shared" ref="J8:J15" si="1">H8-I8</f>
        <v>10074</v>
      </c>
    </row>
    <row r="9" spans="1:10" ht="39.950000000000003" customHeight="1">
      <c r="A9" s="65" t="s">
        <v>3</v>
      </c>
      <c r="B9" s="80">
        <v>0</v>
      </c>
      <c r="C9" s="80">
        <v>1981</v>
      </c>
      <c r="D9" s="74">
        <v>136</v>
      </c>
      <c r="E9" s="71">
        <f t="shared" si="0"/>
        <v>1845</v>
      </c>
      <c r="F9" s="66" t="s">
        <v>12</v>
      </c>
      <c r="G9" s="80">
        <v>8145</v>
      </c>
      <c r="H9" s="80">
        <v>7225</v>
      </c>
      <c r="I9" s="74">
        <v>7225</v>
      </c>
      <c r="J9" s="74">
        <f t="shared" si="1"/>
        <v>0</v>
      </c>
    </row>
    <row r="10" spans="1:10" ht="39.950000000000003" customHeight="1">
      <c r="A10" s="65" t="s">
        <v>55</v>
      </c>
      <c r="B10" s="80">
        <v>1542046</v>
      </c>
      <c r="C10" s="80">
        <v>1488194</v>
      </c>
      <c r="D10" s="74">
        <v>1481303</v>
      </c>
      <c r="E10" s="71">
        <f t="shared" si="0"/>
        <v>6891</v>
      </c>
      <c r="F10" s="66" t="s">
        <v>13</v>
      </c>
      <c r="G10" s="80">
        <v>212775</v>
      </c>
      <c r="H10" s="80">
        <v>218048</v>
      </c>
      <c r="I10" s="74">
        <v>209654</v>
      </c>
      <c r="J10" s="74">
        <f t="shared" si="1"/>
        <v>8394</v>
      </c>
    </row>
    <row r="11" spans="1:10" ht="39.950000000000003" customHeight="1">
      <c r="A11" s="65" t="s">
        <v>56</v>
      </c>
      <c r="B11" s="80">
        <v>195750</v>
      </c>
      <c r="C11" s="80">
        <v>201488</v>
      </c>
      <c r="D11" s="74">
        <v>198488</v>
      </c>
      <c r="E11" s="71">
        <f t="shared" si="0"/>
        <v>3000</v>
      </c>
      <c r="F11" s="66" t="s">
        <v>14</v>
      </c>
      <c r="G11" s="80">
        <v>77695</v>
      </c>
      <c r="H11" s="80">
        <v>102922</v>
      </c>
      <c r="I11" s="74">
        <v>99555</v>
      </c>
      <c r="J11" s="74">
        <f t="shared" si="1"/>
        <v>3367</v>
      </c>
    </row>
    <row r="12" spans="1:10" ht="39.950000000000003" customHeight="1">
      <c r="A12" s="65" t="s">
        <v>57</v>
      </c>
      <c r="B12" s="80">
        <v>118200</v>
      </c>
      <c r="C12" s="80">
        <v>148270</v>
      </c>
      <c r="D12" s="74">
        <v>149704</v>
      </c>
      <c r="E12" s="71">
        <f t="shared" si="0"/>
        <v>-1434</v>
      </c>
      <c r="F12" s="66" t="s">
        <v>15</v>
      </c>
      <c r="G12" s="80">
        <v>657768</v>
      </c>
      <c r="H12" s="80">
        <v>698295</v>
      </c>
      <c r="I12" s="74">
        <v>687168</v>
      </c>
      <c r="J12" s="74">
        <f t="shared" si="1"/>
        <v>11127</v>
      </c>
    </row>
    <row r="13" spans="1:10" ht="39.950000000000003" customHeight="1">
      <c r="A13" s="65" t="s">
        <v>38</v>
      </c>
      <c r="B13" s="80">
        <v>53764</v>
      </c>
      <c r="C13" s="80">
        <v>56127</v>
      </c>
      <c r="D13" s="74">
        <v>49694</v>
      </c>
      <c r="E13" s="71">
        <f t="shared" si="0"/>
        <v>6433</v>
      </c>
      <c r="F13" s="66" t="s">
        <v>16</v>
      </c>
      <c r="G13" s="80">
        <v>77300</v>
      </c>
      <c r="H13" s="80">
        <v>1520</v>
      </c>
      <c r="I13" s="74">
        <v>1520</v>
      </c>
      <c r="J13" s="74">
        <f t="shared" si="1"/>
        <v>0</v>
      </c>
    </row>
    <row r="14" spans="1:10" ht="39.950000000000003" customHeight="1">
      <c r="A14" s="65" t="s">
        <v>40</v>
      </c>
      <c r="B14" s="80">
        <v>190600</v>
      </c>
      <c r="C14" s="80">
        <v>210811</v>
      </c>
      <c r="D14" s="74">
        <v>210811</v>
      </c>
      <c r="E14" s="71">
        <f t="shared" si="0"/>
        <v>0</v>
      </c>
      <c r="F14" s="66" t="s">
        <v>43</v>
      </c>
      <c r="G14" s="80">
        <v>34244</v>
      </c>
      <c r="H14" s="80">
        <v>109894</v>
      </c>
      <c r="I14" s="74">
        <v>126992</v>
      </c>
      <c r="J14" s="74">
        <f t="shared" si="1"/>
        <v>-17098</v>
      </c>
    </row>
    <row r="15" spans="1:10" ht="39.950000000000003" customHeight="1" thickBot="1">
      <c r="A15" s="67" t="s">
        <v>58</v>
      </c>
      <c r="B15" s="81">
        <v>93197</v>
      </c>
      <c r="C15" s="81">
        <v>96066</v>
      </c>
      <c r="D15" s="75">
        <v>96063</v>
      </c>
      <c r="E15" s="72">
        <f t="shared" si="0"/>
        <v>3</v>
      </c>
      <c r="F15" s="68"/>
      <c r="G15" s="81"/>
      <c r="H15" s="81"/>
      <c r="I15" s="75"/>
      <c r="J15" s="75"/>
    </row>
    <row r="16" spans="1:10" ht="54.75" customHeight="1">
      <c r="A16" s="88" t="s">
        <v>65</v>
      </c>
      <c r="B16" s="88"/>
      <c r="C16" s="88"/>
      <c r="D16" s="88"/>
      <c r="E16" s="88"/>
      <c r="F16" s="88"/>
      <c r="G16" s="88"/>
      <c r="H16" s="88"/>
      <c r="I16" s="88"/>
      <c r="J16" s="88"/>
    </row>
    <row r="18" spans="1:10" ht="31.5">
      <c r="A18" s="89" t="s">
        <v>59</v>
      </c>
      <c r="B18" s="89"/>
      <c r="C18" s="89"/>
      <c r="D18" s="89"/>
      <c r="E18" s="89"/>
      <c r="F18" s="89"/>
      <c r="G18" s="89"/>
      <c r="H18" s="89"/>
      <c r="I18" s="89"/>
      <c r="J18" s="89"/>
    </row>
  </sheetData>
  <mergeCells count="6">
    <mergeCell ref="A1:J1"/>
    <mergeCell ref="A2:J2"/>
    <mergeCell ref="F5:J5"/>
    <mergeCell ref="A16:J16"/>
    <mergeCell ref="A18:J18"/>
    <mergeCell ref="A5:E5"/>
  </mergeCells>
  <phoneticPr fontId="2" type="noConversion"/>
  <pageMargins left="1.62" right="0.70866141732283472" top="0.59055118110236227" bottom="0.43307086614173229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7"/>
  <sheetViews>
    <sheetView workbookViewId="0">
      <selection activeCell="J16" sqref="J16"/>
    </sheetView>
  </sheetViews>
  <sheetFormatPr defaultRowHeight="13.5"/>
  <cols>
    <col min="1" max="1" width="20.625" style="1" customWidth="1"/>
    <col min="2" max="2" width="17.875" style="1" customWidth="1"/>
    <col min="3" max="3" width="17.625" style="2" customWidth="1"/>
    <col min="4" max="4" width="20.625" style="1" customWidth="1"/>
    <col min="5" max="5" width="17.875" style="1" customWidth="1"/>
    <col min="6" max="6" width="17.625" style="2" customWidth="1"/>
    <col min="7" max="16384" width="9" style="4"/>
  </cols>
  <sheetData>
    <row r="1" spans="1:6" ht="14.25" thickBot="1">
      <c r="F1" s="3" t="s">
        <v>39</v>
      </c>
    </row>
    <row r="2" spans="1:6" s="1" customFormat="1" ht="15" customHeight="1">
      <c r="A2" s="92" t="s">
        <v>41</v>
      </c>
      <c r="B2" s="93"/>
      <c r="C2" s="94"/>
      <c r="D2" s="95" t="s">
        <v>42</v>
      </c>
      <c r="E2" s="93"/>
      <c r="F2" s="96"/>
    </row>
    <row r="3" spans="1:6" s="1" customFormat="1" ht="15" customHeight="1" thickBot="1">
      <c r="A3" s="37" t="s">
        <v>0</v>
      </c>
      <c r="B3" s="32" t="s">
        <v>31</v>
      </c>
      <c r="C3" s="33" t="s">
        <v>47</v>
      </c>
      <c r="D3" s="34" t="s">
        <v>0</v>
      </c>
      <c r="E3" s="32" t="s">
        <v>31</v>
      </c>
      <c r="F3" s="38" t="s">
        <v>47</v>
      </c>
    </row>
    <row r="4" spans="1:6" ht="15" customHeight="1" thickTop="1">
      <c r="A4" s="97" t="s">
        <v>49</v>
      </c>
      <c r="B4" s="44" t="s">
        <v>32</v>
      </c>
      <c r="C4" s="45">
        <f>C5+C6+C7+C8+C9+C10+C11</f>
        <v>3952759</v>
      </c>
      <c r="D4" s="100" t="s">
        <v>50</v>
      </c>
      <c r="E4" s="44" t="s">
        <v>32</v>
      </c>
      <c r="F4" s="46">
        <f>F12+F20+F28+F36+F44+F52+F60</f>
        <v>3952759</v>
      </c>
    </row>
    <row r="5" spans="1:6" ht="15" customHeight="1">
      <c r="A5" s="98"/>
      <c r="B5" s="47" t="s">
        <v>33</v>
      </c>
      <c r="C5" s="48">
        <f>C13+C21+C29+C37+C45+C53+C61+1</f>
        <v>1855307</v>
      </c>
      <c r="D5" s="101"/>
      <c r="E5" s="47" t="s">
        <v>33</v>
      </c>
      <c r="F5" s="49">
        <f>F13+F21+F29+F37+F45+F53+F61</f>
        <v>1855307</v>
      </c>
    </row>
    <row r="6" spans="1:6" ht="15" customHeight="1">
      <c r="A6" s="98"/>
      <c r="B6" s="47" t="s">
        <v>34</v>
      </c>
      <c r="C6" s="48">
        <f t="shared" ref="C6:C11" si="0">C14+C22+C30+C38+C46+C54+C62</f>
        <v>212724</v>
      </c>
      <c r="D6" s="101"/>
      <c r="E6" s="47" t="s">
        <v>34</v>
      </c>
      <c r="F6" s="49">
        <f t="shared" ref="F6:F10" si="1">F14+F22+F30+F38+F46+F54+F62</f>
        <v>212724</v>
      </c>
    </row>
    <row r="7" spans="1:6" ht="15" customHeight="1">
      <c r="A7" s="98"/>
      <c r="B7" s="47" t="s">
        <v>36</v>
      </c>
      <c r="C7" s="48">
        <f t="shared" si="0"/>
        <v>71681</v>
      </c>
      <c r="D7" s="101"/>
      <c r="E7" s="47" t="s">
        <v>36</v>
      </c>
      <c r="F7" s="49">
        <f t="shared" si="1"/>
        <v>71681</v>
      </c>
    </row>
    <row r="8" spans="1:6" ht="15" customHeight="1">
      <c r="A8" s="98"/>
      <c r="B8" s="47" t="s">
        <v>44</v>
      </c>
      <c r="C8" s="48">
        <f t="shared" si="0"/>
        <v>114229</v>
      </c>
      <c r="D8" s="101"/>
      <c r="E8" s="47" t="s">
        <v>44</v>
      </c>
      <c r="F8" s="49">
        <f t="shared" si="1"/>
        <v>114229</v>
      </c>
    </row>
    <row r="9" spans="1:6" ht="15" customHeight="1">
      <c r="A9" s="98"/>
      <c r="B9" s="47" t="s">
        <v>45</v>
      </c>
      <c r="C9" s="48">
        <f t="shared" si="0"/>
        <v>1455290</v>
      </c>
      <c r="D9" s="101"/>
      <c r="E9" s="47" t="s">
        <v>45</v>
      </c>
      <c r="F9" s="49">
        <f t="shared" si="1"/>
        <v>1455290</v>
      </c>
    </row>
    <row r="10" spans="1:6" ht="15" customHeight="1">
      <c r="A10" s="98"/>
      <c r="B10" s="47" t="s">
        <v>48</v>
      </c>
      <c r="C10" s="48">
        <f t="shared" si="0"/>
        <v>60306</v>
      </c>
      <c r="D10" s="101"/>
      <c r="E10" s="47" t="s">
        <v>48</v>
      </c>
      <c r="F10" s="49">
        <f t="shared" si="1"/>
        <v>60306</v>
      </c>
    </row>
    <row r="11" spans="1:6" ht="15" customHeight="1" thickBot="1">
      <c r="A11" s="99"/>
      <c r="B11" s="76" t="s">
        <v>46</v>
      </c>
      <c r="C11" s="50">
        <f t="shared" si="0"/>
        <v>183222</v>
      </c>
      <c r="D11" s="102"/>
      <c r="E11" s="76" t="s">
        <v>46</v>
      </c>
      <c r="F11" s="51">
        <f>F19+F27+F35+F43+F51+F59+F67</f>
        <v>183222</v>
      </c>
    </row>
    <row r="12" spans="1:6" ht="14.1" customHeight="1" thickTop="1">
      <c r="A12" s="103" t="s">
        <v>2</v>
      </c>
      <c r="B12" s="35" t="s">
        <v>35</v>
      </c>
      <c r="C12" s="36">
        <f>SUM(C13:C19)</f>
        <v>1766695</v>
      </c>
      <c r="D12" s="104" t="s">
        <v>11</v>
      </c>
      <c r="E12" s="35" t="s">
        <v>35</v>
      </c>
      <c r="F12" s="39">
        <f>SUM(F13:F19)</f>
        <v>2820645</v>
      </c>
    </row>
    <row r="13" spans="1:6" ht="14.1" customHeight="1">
      <c r="A13" s="103"/>
      <c r="B13" s="31" t="s">
        <v>33</v>
      </c>
      <c r="C13" s="14">
        <v>280215</v>
      </c>
      <c r="D13" s="104"/>
      <c r="E13" s="31" t="s">
        <v>33</v>
      </c>
      <c r="F13" s="40">
        <v>1181138</v>
      </c>
    </row>
    <row r="14" spans="1:6" ht="14.1" customHeight="1">
      <c r="A14" s="103"/>
      <c r="B14" s="31" t="s">
        <v>34</v>
      </c>
      <c r="C14" s="14">
        <v>0</v>
      </c>
      <c r="D14" s="104"/>
      <c r="E14" s="31" t="s">
        <v>34</v>
      </c>
      <c r="F14" s="40">
        <v>99245</v>
      </c>
    </row>
    <row r="15" spans="1:6" ht="14.1" customHeight="1">
      <c r="A15" s="103"/>
      <c r="B15" s="31" t="s">
        <v>36</v>
      </c>
      <c r="C15" s="14">
        <v>0</v>
      </c>
      <c r="D15" s="104"/>
      <c r="E15" s="31" t="s">
        <v>36</v>
      </c>
      <c r="F15" s="40">
        <v>50862</v>
      </c>
    </row>
    <row r="16" spans="1:6" ht="14.1" customHeight="1">
      <c r="A16" s="103"/>
      <c r="B16" s="31" t="s">
        <v>44</v>
      </c>
      <c r="C16" s="14">
        <v>88622</v>
      </c>
      <c r="D16" s="104"/>
      <c r="E16" s="31" t="s">
        <v>44</v>
      </c>
      <c r="F16" s="40">
        <v>69523</v>
      </c>
    </row>
    <row r="17" spans="1:6" ht="14.1" customHeight="1">
      <c r="A17" s="103"/>
      <c r="B17" s="31" t="s">
        <v>45</v>
      </c>
      <c r="C17" s="14">
        <v>1357658</v>
      </c>
      <c r="D17" s="104"/>
      <c r="E17" s="31" t="s">
        <v>45</v>
      </c>
      <c r="F17" s="40">
        <v>1277479</v>
      </c>
    </row>
    <row r="18" spans="1:6" ht="14.1" customHeight="1">
      <c r="A18" s="103"/>
      <c r="B18" s="31" t="s">
        <v>48</v>
      </c>
      <c r="C18" s="14">
        <v>0</v>
      </c>
      <c r="D18" s="104"/>
      <c r="E18" s="31" t="s">
        <v>48</v>
      </c>
      <c r="F18" s="40">
        <v>46512</v>
      </c>
    </row>
    <row r="19" spans="1:6" ht="14.1" customHeight="1">
      <c r="A19" s="103"/>
      <c r="B19" s="31" t="s">
        <v>46</v>
      </c>
      <c r="C19" s="14">
        <v>40200</v>
      </c>
      <c r="D19" s="104"/>
      <c r="E19" s="31" t="s">
        <v>46</v>
      </c>
      <c r="F19" s="40">
        <v>95886</v>
      </c>
    </row>
    <row r="20" spans="1:6" ht="14.1" customHeight="1">
      <c r="A20" s="105" t="s">
        <v>37</v>
      </c>
      <c r="B20" s="30" t="s">
        <v>35</v>
      </c>
      <c r="C20" s="10">
        <f>SUM(C21:C27)</f>
        <v>1481303</v>
      </c>
      <c r="D20" s="106" t="s">
        <v>12</v>
      </c>
      <c r="E20" s="30" t="s">
        <v>35</v>
      </c>
      <c r="F20" s="41">
        <f>SUM(F21:F27)</f>
        <v>7225</v>
      </c>
    </row>
    <row r="21" spans="1:6" ht="14.1" customHeight="1">
      <c r="A21" s="103"/>
      <c r="B21" s="31" t="s">
        <v>33</v>
      </c>
      <c r="C21" s="14">
        <v>1156948</v>
      </c>
      <c r="D21" s="104"/>
      <c r="E21" s="31" t="s">
        <v>33</v>
      </c>
      <c r="F21" s="40">
        <v>7110</v>
      </c>
    </row>
    <row r="22" spans="1:6" ht="14.1" customHeight="1">
      <c r="A22" s="103"/>
      <c r="B22" s="31" t="s">
        <v>34</v>
      </c>
      <c r="C22" s="14">
        <v>113245</v>
      </c>
      <c r="D22" s="104"/>
      <c r="E22" s="31" t="s">
        <v>34</v>
      </c>
      <c r="F22" s="40">
        <v>0</v>
      </c>
    </row>
    <row r="23" spans="1:6" ht="14.1" customHeight="1">
      <c r="A23" s="103"/>
      <c r="B23" s="31" t="s">
        <v>36</v>
      </c>
      <c r="C23" s="14">
        <v>71000</v>
      </c>
      <c r="D23" s="104"/>
      <c r="E23" s="31" t="s">
        <v>36</v>
      </c>
      <c r="F23" s="40">
        <v>0</v>
      </c>
    </row>
    <row r="24" spans="1:6" ht="14.1" customHeight="1">
      <c r="A24" s="103"/>
      <c r="B24" s="31" t="s">
        <v>44</v>
      </c>
      <c r="C24" s="14">
        <v>0</v>
      </c>
      <c r="D24" s="104"/>
      <c r="E24" s="31" t="s">
        <v>44</v>
      </c>
      <c r="F24" s="40">
        <v>40</v>
      </c>
    </row>
    <row r="25" spans="1:6" ht="14.1" customHeight="1">
      <c r="A25" s="103"/>
      <c r="B25" s="31" t="s">
        <v>45</v>
      </c>
      <c r="C25" s="14">
        <v>0</v>
      </c>
      <c r="D25" s="104"/>
      <c r="E25" s="31" t="s">
        <v>45</v>
      </c>
      <c r="F25" s="40">
        <v>75</v>
      </c>
    </row>
    <row r="26" spans="1:6" ht="14.1" customHeight="1">
      <c r="A26" s="103"/>
      <c r="B26" s="31" t="s">
        <v>48</v>
      </c>
      <c r="C26" s="14">
        <v>60110</v>
      </c>
      <c r="D26" s="104"/>
      <c r="E26" s="31" t="s">
        <v>48</v>
      </c>
      <c r="F26" s="40">
        <v>0</v>
      </c>
    </row>
    <row r="27" spans="1:6" ht="14.1" customHeight="1">
      <c r="A27" s="103"/>
      <c r="B27" s="31" t="s">
        <v>46</v>
      </c>
      <c r="C27" s="14">
        <v>80000</v>
      </c>
      <c r="D27" s="104"/>
      <c r="E27" s="31" t="s">
        <v>46</v>
      </c>
      <c r="F27" s="40">
        <v>0</v>
      </c>
    </row>
    <row r="28" spans="1:6" ht="14.1" customHeight="1">
      <c r="A28" s="105" t="s">
        <v>60</v>
      </c>
      <c r="B28" s="30" t="s">
        <v>35</v>
      </c>
      <c r="C28" s="10">
        <f>SUM(C29:C35)</f>
        <v>198488</v>
      </c>
      <c r="D28" s="106" t="s">
        <v>13</v>
      </c>
      <c r="E28" s="30" t="s">
        <v>35</v>
      </c>
      <c r="F28" s="41">
        <f>SUM(F29:F35)</f>
        <v>209654</v>
      </c>
    </row>
    <row r="29" spans="1:6" ht="14.1" customHeight="1">
      <c r="A29" s="103"/>
      <c r="B29" s="31" t="s">
        <v>33</v>
      </c>
      <c r="C29" s="14">
        <v>138488</v>
      </c>
      <c r="D29" s="104"/>
      <c r="E29" s="31" t="s">
        <v>33</v>
      </c>
      <c r="F29" s="40">
        <v>124551</v>
      </c>
    </row>
    <row r="30" spans="1:6" ht="14.1" customHeight="1">
      <c r="A30" s="103"/>
      <c r="B30" s="31" t="s">
        <v>34</v>
      </c>
      <c r="C30" s="14">
        <v>0</v>
      </c>
      <c r="D30" s="104"/>
      <c r="E30" s="31" t="s">
        <v>34</v>
      </c>
      <c r="F30" s="40">
        <v>7774</v>
      </c>
    </row>
    <row r="31" spans="1:6" ht="14.1" customHeight="1">
      <c r="A31" s="103"/>
      <c r="B31" s="31" t="s">
        <v>36</v>
      </c>
      <c r="C31" s="14">
        <v>0</v>
      </c>
      <c r="D31" s="104"/>
      <c r="E31" s="31" t="s">
        <v>36</v>
      </c>
      <c r="F31" s="40">
        <v>7200</v>
      </c>
    </row>
    <row r="32" spans="1:6" ht="14.1" customHeight="1">
      <c r="A32" s="103"/>
      <c r="B32" s="31" t="s">
        <v>44</v>
      </c>
      <c r="C32" s="14">
        <v>0</v>
      </c>
      <c r="D32" s="104"/>
      <c r="E32" s="31" t="s">
        <v>44</v>
      </c>
      <c r="F32" s="40">
        <v>13844</v>
      </c>
    </row>
    <row r="33" spans="1:6" ht="14.1" customHeight="1">
      <c r="A33" s="103"/>
      <c r="B33" s="31" t="s">
        <v>45</v>
      </c>
      <c r="C33" s="14">
        <v>0</v>
      </c>
      <c r="D33" s="104"/>
      <c r="E33" s="31" t="s">
        <v>45</v>
      </c>
      <c r="F33" s="40">
        <v>35842</v>
      </c>
    </row>
    <row r="34" spans="1:6" ht="14.1" customHeight="1">
      <c r="A34" s="103"/>
      <c r="B34" s="31" t="s">
        <v>48</v>
      </c>
      <c r="C34" s="14">
        <v>0</v>
      </c>
      <c r="D34" s="104"/>
      <c r="E34" s="31" t="s">
        <v>48</v>
      </c>
      <c r="F34" s="40">
        <v>13613</v>
      </c>
    </row>
    <row r="35" spans="1:6" ht="14.1" customHeight="1">
      <c r="A35" s="103"/>
      <c r="B35" s="31" t="s">
        <v>46</v>
      </c>
      <c r="C35" s="14">
        <v>60000</v>
      </c>
      <c r="D35" s="104"/>
      <c r="E35" s="31" t="s">
        <v>46</v>
      </c>
      <c r="F35" s="40">
        <v>6830</v>
      </c>
    </row>
    <row r="36" spans="1:6" ht="14.1" customHeight="1">
      <c r="A36" s="105" t="s">
        <v>7</v>
      </c>
      <c r="B36" s="30" t="s">
        <v>35</v>
      </c>
      <c r="C36" s="10">
        <f>SUM(C37:C43)</f>
        <v>149704</v>
      </c>
      <c r="D36" s="106" t="s">
        <v>14</v>
      </c>
      <c r="E36" s="30" t="s">
        <v>35</v>
      </c>
      <c r="F36" s="41">
        <f>SUM(F37:F43)</f>
        <v>99555</v>
      </c>
    </row>
    <row r="37" spans="1:6" ht="14.1" customHeight="1">
      <c r="A37" s="103"/>
      <c r="B37" s="31" t="s">
        <v>33</v>
      </c>
      <c r="C37" s="14">
        <v>56504</v>
      </c>
      <c r="D37" s="104"/>
      <c r="E37" s="31" t="s">
        <v>33</v>
      </c>
      <c r="F37" s="40">
        <v>41598</v>
      </c>
    </row>
    <row r="38" spans="1:6" ht="14.1" customHeight="1">
      <c r="A38" s="103"/>
      <c r="B38" s="31" t="s">
        <v>34</v>
      </c>
      <c r="C38" s="14">
        <v>93200</v>
      </c>
      <c r="D38" s="104"/>
      <c r="E38" s="31" t="s">
        <v>34</v>
      </c>
      <c r="F38" s="40">
        <v>0</v>
      </c>
    </row>
    <row r="39" spans="1:6" ht="14.1" customHeight="1">
      <c r="A39" s="103"/>
      <c r="B39" s="31" t="s">
        <v>36</v>
      </c>
      <c r="C39" s="14">
        <v>0</v>
      </c>
      <c r="D39" s="104"/>
      <c r="E39" s="31" t="s">
        <v>36</v>
      </c>
      <c r="F39" s="40">
        <v>12945</v>
      </c>
    </row>
    <row r="40" spans="1:6" ht="14.1" customHeight="1">
      <c r="A40" s="103"/>
      <c r="B40" s="31" t="s">
        <v>44</v>
      </c>
      <c r="C40" s="14">
        <v>0</v>
      </c>
      <c r="D40" s="104"/>
      <c r="E40" s="31" t="s">
        <v>44</v>
      </c>
      <c r="F40" s="40">
        <v>22212</v>
      </c>
    </row>
    <row r="41" spans="1:6" ht="14.1" customHeight="1">
      <c r="A41" s="103"/>
      <c r="B41" s="31" t="s">
        <v>45</v>
      </c>
      <c r="C41" s="14">
        <v>0</v>
      </c>
      <c r="D41" s="104"/>
      <c r="E41" s="31" t="s">
        <v>45</v>
      </c>
      <c r="F41" s="40">
        <v>21400</v>
      </c>
    </row>
    <row r="42" spans="1:6" ht="14.1" customHeight="1">
      <c r="A42" s="103"/>
      <c r="B42" s="31" t="s">
        <v>48</v>
      </c>
      <c r="C42" s="14">
        <v>0</v>
      </c>
      <c r="D42" s="104"/>
      <c r="E42" s="31" t="s">
        <v>48</v>
      </c>
      <c r="F42" s="40">
        <v>0</v>
      </c>
    </row>
    <row r="43" spans="1:6" ht="14.1" customHeight="1">
      <c r="A43" s="103"/>
      <c r="B43" s="31" t="s">
        <v>46</v>
      </c>
      <c r="C43" s="14">
        <v>0</v>
      </c>
      <c r="D43" s="104"/>
      <c r="E43" s="31" t="s">
        <v>46</v>
      </c>
      <c r="F43" s="40">
        <v>1400</v>
      </c>
    </row>
    <row r="44" spans="1:6" ht="14.1" customHeight="1">
      <c r="A44" s="105" t="s">
        <v>38</v>
      </c>
      <c r="B44" s="30" t="s">
        <v>35</v>
      </c>
      <c r="C44" s="10">
        <f>SUM(C45:C51)</f>
        <v>49694</v>
      </c>
      <c r="D44" s="106" t="s">
        <v>15</v>
      </c>
      <c r="E44" s="30" t="s">
        <v>35</v>
      </c>
      <c r="F44" s="41">
        <f>SUM(F45:F51)</f>
        <v>687168</v>
      </c>
    </row>
    <row r="45" spans="1:6" ht="14.1" customHeight="1">
      <c r="A45" s="103"/>
      <c r="B45" s="31" t="s">
        <v>33</v>
      </c>
      <c r="C45" s="14">
        <v>47694</v>
      </c>
      <c r="D45" s="104"/>
      <c r="E45" s="31" t="s">
        <v>33</v>
      </c>
      <c r="F45" s="40">
        <v>455732</v>
      </c>
    </row>
    <row r="46" spans="1:6" ht="14.1" customHeight="1">
      <c r="A46" s="103"/>
      <c r="B46" s="31" t="s">
        <v>34</v>
      </c>
      <c r="C46" s="14">
        <v>2000</v>
      </c>
      <c r="D46" s="104"/>
      <c r="E46" s="31" t="s">
        <v>34</v>
      </c>
      <c r="F46" s="40">
        <v>105600</v>
      </c>
    </row>
    <row r="47" spans="1:6" ht="14.1" customHeight="1">
      <c r="A47" s="103"/>
      <c r="B47" s="31" t="s">
        <v>36</v>
      </c>
      <c r="C47" s="14">
        <v>0</v>
      </c>
      <c r="D47" s="104"/>
      <c r="E47" s="31" t="s">
        <v>36</v>
      </c>
      <c r="F47" s="40">
        <v>0</v>
      </c>
    </row>
    <row r="48" spans="1:6" ht="14.1" customHeight="1">
      <c r="A48" s="103"/>
      <c r="B48" s="31" t="s">
        <v>44</v>
      </c>
      <c r="C48" s="14">
        <v>0</v>
      </c>
      <c r="D48" s="104"/>
      <c r="E48" s="31" t="s">
        <v>44</v>
      </c>
      <c r="F48" s="40">
        <v>6390</v>
      </c>
    </row>
    <row r="49" spans="1:6" ht="14.1" customHeight="1">
      <c r="A49" s="103"/>
      <c r="B49" s="31" t="s">
        <v>45</v>
      </c>
      <c r="C49" s="14">
        <v>0</v>
      </c>
      <c r="D49" s="104"/>
      <c r="E49" s="31" t="s">
        <v>45</v>
      </c>
      <c r="F49" s="40">
        <v>41962</v>
      </c>
    </row>
    <row r="50" spans="1:6" ht="14.1" customHeight="1">
      <c r="A50" s="103"/>
      <c r="B50" s="31" t="s">
        <v>48</v>
      </c>
      <c r="C50" s="14">
        <v>0</v>
      </c>
      <c r="D50" s="104"/>
      <c r="E50" s="31" t="s">
        <v>48</v>
      </c>
      <c r="F50" s="40">
        <v>0</v>
      </c>
    </row>
    <row r="51" spans="1:6" ht="14.1" customHeight="1">
      <c r="A51" s="103"/>
      <c r="B51" s="31" t="s">
        <v>46</v>
      </c>
      <c r="C51" s="14">
        <v>0</v>
      </c>
      <c r="D51" s="104"/>
      <c r="E51" s="31" t="s">
        <v>46</v>
      </c>
      <c r="F51" s="40">
        <v>77484</v>
      </c>
    </row>
    <row r="52" spans="1:6" ht="14.1" customHeight="1">
      <c r="A52" s="105" t="s">
        <v>40</v>
      </c>
      <c r="B52" s="30" t="s">
        <v>35</v>
      </c>
      <c r="C52" s="10">
        <f>SUM(C53:C59)</f>
        <v>210811</v>
      </c>
      <c r="D52" s="106" t="s">
        <v>16</v>
      </c>
      <c r="E52" s="30" t="s">
        <v>35</v>
      </c>
      <c r="F52" s="41">
        <f>SUM(F53:F59)</f>
        <v>1520</v>
      </c>
    </row>
    <row r="53" spans="1:6" ht="14.1" customHeight="1">
      <c r="A53" s="103"/>
      <c r="B53" s="31" t="s">
        <v>33</v>
      </c>
      <c r="C53" s="14">
        <v>83091</v>
      </c>
      <c r="D53" s="104"/>
      <c r="E53" s="31" t="s">
        <v>33</v>
      </c>
      <c r="F53" s="40">
        <v>0</v>
      </c>
    </row>
    <row r="54" spans="1:6" ht="14.1" customHeight="1">
      <c r="A54" s="103"/>
      <c r="B54" s="31" t="s">
        <v>34</v>
      </c>
      <c r="C54" s="14">
        <v>4264</v>
      </c>
      <c r="D54" s="104"/>
      <c r="E54" s="31" t="s">
        <v>34</v>
      </c>
      <c r="F54" s="40">
        <v>0</v>
      </c>
    </row>
    <row r="55" spans="1:6" ht="14.1" customHeight="1">
      <c r="A55" s="103"/>
      <c r="B55" s="31" t="s">
        <v>36</v>
      </c>
      <c r="C55" s="14">
        <v>674</v>
      </c>
      <c r="D55" s="104"/>
      <c r="E55" s="31" t="s">
        <v>36</v>
      </c>
      <c r="F55" s="40">
        <v>0</v>
      </c>
    </row>
    <row r="56" spans="1:6" ht="14.1" customHeight="1">
      <c r="A56" s="103"/>
      <c r="B56" s="31" t="s">
        <v>44</v>
      </c>
      <c r="C56" s="14">
        <v>25597</v>
      </c>
      <c r="D56" s="104"/>
      <c r="E56" s="31" t="s">
        <v>44</v>
      </c>
      <c r="F56" s="40">
        <v>0</v>
      </c>
    </row>
    <row r="57" spans="1:6" ht="14.1" customHeight="1">
      <c r="A57" s="103"/>
      <c r="B57" s="31" t="s">
        <v>45</v>
      </c>
      <c r="C57" s="14">
        <v>94032</v>
      </c>
      <c r="D57" s="104"/>
      <c r="E57" s="31" t="s">
        <v>45</v>
      </c>
      <c r="F57" s="40">
        <v>0</v>
      </c>
    </row>
    <row r="58" spans="1:6" ht="14.1" customHeight="1">
      <c r="A58" s="103"/>
      <c r="B58" s="31" t="s">
        <v>48</v>
      </c>
      <c r="C58" s="14">
        <v>181</v>
      </c>
      <c r="D58" s="104"/>
      <c r="E58" s="31" t="s">
        <v>48</v>
      </c>
      <c r="F58" s="40">
        <v>0</v>
      </c>
    </row>
    <row r="59" spans="1:6" ht="14.1" customHeight="1">
      <c r="A59" s="103"/>
      <c r="B59" s="31" t="s">
        <v>46</v>
      </c>
      <c r="C59" s="14">
        <v>2972</v>
      </c>
      <c r="D59" s="104"/>
      <c r="E59" s="31" t="s">
        <v>46</v>
      </c>
      <c r="F59" s="40">
        <v>1520</v>
      </c>
    </row>
    <row r="60" spans="1:6" ht="14.1" customHeight="1">
      <c r="A60" s="105" t="s">
        <v>10</v>
      </c>
      <c r="B60" s="53" t="s">
        <v>35</v>
      </c>
      <c r="C60" s="10">
        <f>SUM(C61:C67)</f>
        <v>96063</v>
      </c>
      <c r="D60" s="108" t="s">
        <v>43</v>
      </c>
      <c r="E60" s="30" t="s">
        <v>35</v>
      </c>
      <c r="F60" s="41">
        <f>SUM(F61:F67)</f>
        <v>126992</v>
      </c>
    </row>
    <row r="61" spans="1:6" ht="14.1" customHeight="1">
      <c r="A61" s="103"/>
      <c r="B61" s="54" t="s">
        <v>33</v>
      </c>
      <c r="C61" s="14">
        <v>92366</v>
      </c>
      <c r="D61" s="104"/>
      <c r="E61" s="31" t="s">
        <v>33</v>
      </c>
      <c r="F61" s="40">
        <v>45178</v>
      </c>
    </row>
    <row r="62" spans="1:6" ht="14.1" customHeight="1">
      <c r="A62" s="103"/>
      <c r="B62" s="54" t="s">
        <v>34</v>
      </c>
      <c r="C62" s="14">
        <v>15</v>
      </c>
      <c r="D62" s="104"/>
      <c r="E62" s="31" t="s">
        <v>34</v>
      </c>
      <c r="F62" s="40">
        <v>105</v>
      </c>
    </row>
    <row r="63" spans="1:6" ht="14.1" customHeight="1">
      <c r="A63" s="103"/>
      <c r="B63" s="54" t="s">
        <v>36</v>
      </c>
      <c r="C63" s="14">
        <v>7</v>
      </c>
      <c r="D63" s="104"/>
      <c r="E63" s="31" t="s">
        <v>36</v>
      </c>
      <c r="F63" s="40">
        <v>674</v>
      </c>
    </row>
    <row r="64" spans="1:6" ht="14.1" customHeight="1">
      <c r="A64" s="103"/>
      <c r="B64" s="31" t="s">
        <v>44</v>
      </c>
      <c r="C64" s="14">
        <v>10</v>
      </c>
      <c r="D64" s="104"/>
      <c r="E64" s="31" t="s">
        <v>44</v>
      </c>
      <c r="F64" s="40">
        <v>2220</v>
      </c>
    </row>
    <row r="65" spans="1:6" ht="14.1" customHeight="1">
      <c r="A65" s="103"/>
      <c r="B65" s="31" t="s">
        <v>45</v>
      </c>
      <c r="C65" s="14">
        <v>3600</v>
      </c>
      <c r="D65" s="104"/>
      <c r="E65" s="31" t="s">
        <v>45</v>
      </c>
      <c r="F65" s="40">
        <v>78532</v>
      </c>
    </row>
    <row r="66" spans="1:6" ht="14.1" customHeight="1">
      <c r="A66" s="103"/>
      <c r="B66" s="31" t="s">
        <v>48</v>
      </c>
      <c r="C66" s="55">
        <v>15</v>
      </c>
      <c r="D66" s="104"/>
      <c r="E66" s="31" t="s">
        <v>48</v>
      </c>
      <c r="F66" s="56">
        <v>181</v>
      </c>
    </row>
    <row r="67" spans="1:6" ht="14.1" customHeight="1" thickBot="1">
      <c r="A67" s="107"/>
      <c r="B67" s="42" t="s">
        <v>46</v>
      </c>
      <c r="C67" s="43">
        <v>50</v>
      </c>
      <c r="D67" s="109"/>
      <c r="E67" s="42" t="s">
        <v>46</v>
      </c>
      <c r="F67" s="52">
        <v>102</v>
      </c>
    </row>
  </sheetData>
  <mergeCells count="18">
    <mergeCell ref="A44:A51"/>
    <mergeCell ref="D44:D51"/>
    <mergeCell ref="A52:A59"/>
    <mergeCell ref="D52:D59"/>
    <mergeCell ref="A60:A67"/>
    <mergeCell ref="D60:D67"/>
    <mergeCell ref="A20:A27"/>
    <mergeCell ref="D20:D27"/>
    <mergeCell ref="A28:A35"/>
    <mergeCell ref="D28:D35"/>
    <mergeCell ref="A36:A43"/>
    <mergeCell ref="D36:D43"/>
    <mergeCell ref="A2:C2"/>
    <mergeCell ref="D2:F2"/>
    <mergeCell ref="A4:A11"/>
    <mergeCell ref="D4:D11"/>
    <mergeCell ref="A12:A19"/>
    <mergeCell ref="D12:D19"/>
  </mergeCells>
  <phoneticPr fontId="2" type="noConversion"/>
  <pageMargins left="0.74803149606299213" right="0.51181102362204722" top="1.1811023622047245" bottom="0.23622047244094491" header="0.74803149606299213" footer="0.15748031496062992"/>
  <pageSetup paperSize="9" scale="70" orientation="portrait" verticalDpi="0" r:id="rId1"/>
  <headerFooter>
    <oddHeader>&amp;C&amp;"바탕체,보통"&amp;20 2013년 남동장애인종합복지관 2차 추경예산총괄표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4"/>
  <sheetViews>
    <sheetView topLeftCell="A61" workbookViewId="0">
      <selection activeCell="G90" sqref="G90"/>
    </sheetView>
  </sheetViews>
  <sheetFormatPr defaultRowHeight="13.5"/>
  <cols>
    <col min="1" max="1" width="18.625" style="1" customWidth="1"/>
    <col min="2" max="2" width="17.625" style="2" customWidth="1"/>
    <col min="3" max="3" width="18.625" style="1" customWidth="1"/>
    <col min="4" max="4" width="17.625" style="2" customWidth="1"/>
    <col min="5" max="16384" width="9" style="4"/>
  </cols>
  <sheetData>
    <row r="1" spans="1:4">
      <c r="D1" s="3" t="s">
        <v>20</v>
      </c>
    </row>
    <row r="2" spans="1:4" s="1" customFormat="1">
      <c r="A2" s="5" t="s">
        <v>0</v>
      </c>
      <c r="B2" s="6" t="s">
        <v>1</v>
      </c>
      <c r="C2" s="7" t="s">
        <v>0</v>
      </c>
      <c r="D2" s="8" t="s">
        <v>1</v>
      </c>
    </row>
    <row r="3" spans="1:4">
      <c r="A3" s="9" t="s">
        <v>2</v>
      </c>
      <c r="B3" s="10">
        <v>198603</v>
      </c>
      <c r="C3" s="11" t="s">
        <v>11</v>
      </c>
      <c r="D3" s="12">
        <v>1023252</v>
      </c>
    </row>
    <row r="4" spans="1:4">
      <c r="A4" s="13" t="s">
        <v>3</v>
      </c>
      <c r="B4" s="14">
        <v>806</v>
      </c>
      <c r="C4" s="15" t="s">
        <v>12</v>
      </c>
      <c r="D4" s="16">
        <v>11052</v>
      </c>
    </row>
    <row r="5" spans="1:4">
      <c r="A5" s="13" t="s">
        <v>4</v>
      </c>
      <c r="B5" s="14">
        <v>990800</v>
      </c>
      <c r="C5" s="15" t="s">
        <v>13</v>
      </c>
      <c r="D5" s="16">
        <v>110566</v>
      </c>
    </row>
    <row r="6" spans="1:4">
      <c r="A6" s="13" t="s">
        <v>5</v>
      </c>
      <c r="B6" s="14">
        <v>100000</v>
      </c>
      <c r="C6" s="15" t="s">
        <v>14</v>
      </c>
      <c r="D6" s="16">
        <v>161812</v>
      </c>
    </row>
    <row r="7" spans="1:4">
      <c r="A7" s="13" t="s">
        <v>6</v>
      </c>
      <c r="B7" s="14">
        <v>62487</v>
      </c>
      <c r="C7" s="15" t="s">
        <v>15</v>
      </c>
      <c r="D7" s="16">
        <v>127045</v>
      </c>
    </row>
    <row r="8" spans="1:4">
      <c r="A8" s="13" t="s">
        <v>7</v>
      </c>
      <c r="B8" s="14">
        <v>49799</v>
      </c>
      <c r="C8" s="15" t="s">
        <v>16</v>
      </c>
      <c r="D8" s="16">
        <v>51381</v>
      </c>
    </row>
    <row r="9" spans="1:4">
      <c r="A9" s="13" t="s">
        <v>8</v>
      </c>
      <c r="B9" s="14">
        <v>18329</v>
      </c>
      <c r="C9" s="15" t="s">
        <v>17</v>
      </c>
      <c r="D9" s="16">
        <f>1642018-SUM(D3:D8)</f>
        <v>156910</v>
      </c>
    </row>
    <row r="10" spans="1:4">
      <c r="A10" s="13" t="s">
        <v>9</v>
      </c>
      <c r="B10" s="14">
        <v>209348</v>
      </c>
      <c r="C10" s="15"/>
      <c r="D10" s="16"/>
    </row>
    <row r="11" spans="1:4">
      <c r="A11" s="17" t="s">
        <v>10</v>
      </c>
      <c r="B11" s="18">
        <v>11846</v>
      </c>
      <c r="C11" s="19"/>
      <c r="D11" s="20"/>
    </row>
    <row r="12" spans="1:4">
      <c r="A12" s="21" t="s">
        <v>18</v>
      </c>
      <c r="B12" s="22">
        <f>SUM(B3:B11)</f>
        <v>1642018</v>
      </c>
      <c r="C12" s="23" t="s">
        <v>19</v>
      </c>
      <c r="D12" s="24">
        <f>SUM(D3:D11)</f>
        <v>1642018</v>
      </c>
    </row>
    <row r="13" spans="1:4">
      <c r="A13" s="25"/>
      <c r="B13" s="26"/>
      <c r="C13" s="25"/>
      <c r="D13" s="27" t="s">
        <v>21</v>
      </c>
    </row>
    <row r="14" spans="1:4">
      <c r="A14" s="5" t="s">
        <v>0</v>
      </c>
      <c r="B14" s="6" t="s">
        <v>1</v>
      </c>
      <c r="C14" s="7" t="s">
        <v>0</v>
      </c>
      <c r="D14" s="8" t="s">
        <v>1</v>
      </c>
    </row>
    <row r="15" spans="1:4">
      <c r="A15" s="9" t="s">
        <v>2</v>
      </c>
      <c r="B15" s="10">
        <v>0</v>
      </c>
      <c r="C15" s="11" t="s">
        <v>11</v>
      </c>
      <c r="D15" s="12">
        <v>89849</v>
      </c>
    </row>
    <row r="16" spans="1:4">
      <c r="A16" s="13" t="s">
        <v>3</v>
      </c>
      <c r="B16" s="14">
        <v>0</v>
      </c>
      <c r="C16" s="15" t="s">
        <v>12</v>
      </c>
      <c r="D16" s="16">
        <v>720</v>
      </c>
    </row>
    <row r="17" spans="1:4">
      <c r="A17" s="13" t="s">
        <v>4</v>
      </c>
      <c r="B17" s="14">
        <v>84435</v>
      </c>
      <c r="C17" s="15" t="s">
        <v>13</v>
      </c>
      <c r="D17" s="16">
        <v>1415</v>
      </c>
    </row>
    <row r="18" spans="1:4">
      <c r="A18" s="13" t="s">
        <v>5</v>
      </c>
      <c r="B18" s="14">
        <v>0</v>
      </c>
      <c r="C18" s="15" t="s">
        <v>14</v>
      </c>
      <c r="D18" s="16">
        <v>0</v>
      </c>
    </row>
    <row r="19" spans="1:4">
      <c r="A19" s="13" t="s">
        <v>6</v>
      </c>
      <c r="B19" s="14">
        <v>5550</v>
      </c>
      <c r="C19" s="15" t="s">
        <v>15</v>
      </c>
      <c r="D19" s="16">
        <v>53360</v>
      </c>
    </row>
    <row r="20" spans="1:4">
      <c r="A20" s="13" t="s">
        <v>7</v>
      </c>
      <c r="B20" s="14">
        <v>58308</v>
      </c>
      <c r="C20" s="15" t="s">
        <v>16</v>
      </c>
      <c r="D20" s="16">
        <v>1353</v>
      </c>
    </row>
    <row r="21" spans="1:4">
      <c r="A21" s="13" t="s">
        <v>8</v>
      </c>
      <c r="B21" s="14">
        <v>1020</v>
      </c>
      <c r="C21" s="15" t="s">
        <v>17</v>
      </c>
      <c r="D21" s="16">
        <f>164834-SUM(D15:D20)</f>
        <v>18137</v>
      </c>
    </row>
    <row r="22" spans="1:4">
      <c r="A22" s="13" t="s">
        <v>9</v>
      </c>
      <c r="B22" s="14">
        <v>15514</v>
      </c>
      <c r="C22" s="15"/>
      <c r="D22" s="16"/>
    </row>
    <row r="23" spans="1:4">
      <c r="A23" s="17" t="s">
        <v>10</v>
      </c>
      <c r="B23" s="18">
        <v>7</v>
      </c>
      <c r="C23" s="19"/>
      <c r="D23" s="20"/>
    </row>
    <row r="24" spans="1:4">
      <c r="A24" s="21" t="s">
        <v>18</v>
      </c>
      <c r="B24" s="22">
        <f>SUM(B15:B23)</f>
        <v>164834</v>
      </c>
      <c r="C24" s="23" t="s">
        <v>19</v>
      </c>
      <c r="D24" s="24">
        <f>SUM(D15:D23)</f>
        <v>164834</v>
      </c>
    </row>
    <row r="25" spans="1:4">
      <c r="A25" s="25"/>
      <c r="B25" s="26"/>
      <c r="C25" s="25"/>
      <c r="D25" s="27" t="s">
        <v>22</v>
      </c>
    </row>
    <row r="26" spans="1:4">
      <c r="A26" s="5" t="s">
        <v>0</v>
      </c>
      <c r="B26" s="6" t="s">
        <v>1</v>
      </c>
      <c r="C26" s="7" t="s">
        <v>0</v>
      </c>
      <c r="D26" s="8" t="s">
        <v>1</v>
      </c>
    </row>
    <row r="27" spans="1:4">
      <c r="A27" s="9" t="s">
        <v>2</v>
      </c>
      <c r="B27" s="10">
        <v>27982</v>
      </c>
      <c r="C27" s="11" t="s">
        <v>11</v>
      </c>
      <c r="D27" s="12">
        <v>59381</v>
      </c>
    </row>
    <row r="28" spans="1:4">
      <c r="A28" s="13" t="s">
        <v>3</v>
      </c>
      <c r="B28" s="14">
        <v>0</v>
      </c>
      <c r="C28" s="15" t="s">
        <v>12</v>
      </c>
      <c r="D28" s="16">
        <v>0</v>
      </c>
    </row>
    <row r="29" spans="1:4">
      <c r="A29" s="13" t="s">
        <v>4</v>
      </c>
      <c r="B29" s="14">
        <v>61376</v>
      </c>
      <c r="C29" s="15" t="s">
        <v>13</v>
      </c>
      <c r="D29" s="16">
        <v>964</v>
      </c>
    </row>
    <row r="30" spans="1:4">
      <c r="A30" s="13" t="s">
        <v>23</v>
      </c>
      <c r="B30" s="14">
        <v>14102</v>
      </c>
      <c r="C30" s="15" t="s">
        <v>14</v>
      </c>
      <c r="D30" s="16">
        <v>0</v>
      </c>
    </row>
    <row r="31" spans="1:4">
      <c r="A31" s="13" t="s">
        <v>6</v>
      </c>
      <c r="B31" s="14">
        <v>0</v>
      </c>
      <c r="C31" s="15" t="s">
        <v>15</v>
      </c>
      <c r="D31" s="16">
        <v>43119</v>
      </c>
    </row>
    <row r="32" spans="1:4">
      <c r="A32" s="13" t="s">
        <v>7</v>
      </c>
      <c r="B32" s="14">
        <v>0</v>
      </c>
      <c r="C32" s="15" t="s">
        <v>16</v>
      </c>
      <c r="D32" s="16">
        <v>0</v>
      </c>
    </row>
    <row r="33" spans="1:4">
      <c r="A33" s="13" t="s">
        <v>8</v>
      </c>
      <c r="B33" s="14">
        <v>0</v>
      </c>
      <c r="C33" s="15" t="s">
        <v>17</v>
      </c>
      <c r="D33" s="16">
        <v>0</v>
      </c>
    </row>
    <row r="34" spans="1:4">
      <c r="A34" s="13" t="s">
        <v>9</v>
      </c>
      <c r="B34" s="14">
        <v>0</v>
      </c>
      <c r="C34" s="15"/>
      <c r="D34" s="16"/>
    </row>
    <row r="35" spans="1:4">
      <c r="A35" s="17" t="s">
        <v>10</v>
      </c>
      <c r="B35" s="18">
        <v>4</v>
      </c>
      <c r="C35" s="19"/>
      <c r="D35" s="20"/>
    </row>
    <row r="36" spans="1:4">
      <c r="A36" s="21" t="s">
        <v>18</v>
      </c>
      <c r="B36" s="22">
        <f>SUM(B27:B35)</f>
        <v>103464</v>
      </c>
      <c r="C36" s="23" t="s">
        <v>19</v>
      </c>
      <c r="D36" s="24">
        <f>SUM(D27:D35)</f>
        <v>103464</v>
      </c>
    </row>
    <row r="37" spans="1:4">
      <c r="A37" s="25"/>
      <c r="B37" s="26"/>
      <c r="C37" s="25"/>
      <c r="D37" s="27" t="s">
        <v>24</v>
      </c>
    </row>
    <row r="38" spans="1:4">
      <c r="A38" s="5" t="s">
        <v>0</v>
      </c>
      <c r="B38" s="6" t="s">
        <v>1</v>
      </c>
      <c r="C38" s="7" t="s">
        <v>0</v>
      </c>
      <c r="D38" s="8" t="s">
        <v>1</v>
      </c>
    </row>
    <row r="39" spans="1:4">
      <c r="A39" s="9" t="s">
        <v>2</v>
      </c>
      <c r="B39" s="10">
        <v>0</v>
      </c>
      <c r="C39" s="11" t="s">
        <v>11</v>
      </c>
      <c r="D39" s="12">
        <v>36763</v>
      </c>
    </row>
    <row r="40" spans="1:4">
      <c r="A40" s="13" t="s">
        <v>3</v>
      </c>
      <c r="B40" s="14">
        <v>0</v>
      </c>
      <c r="C40" s="15" t="s">
        <v>12</v>
      </c>
      <c r="D40" s="16">
        <v>0</v>
      </c>
    </row>
    <row r="41" spans="1:4">
      <c r="A41" s="13" t="s">
        <v>4</v>
      </c>
      <c r="B41" s="14">
        <v>45750</v>
      </c>
      <c r="C41" s="15" t="s">
        <v>13</v>
      </c>
      <c r="D41" s="16">
        <v>11092</v>
      </c>
    </row>
    <row r="42" spans="1:4">
      <c r="A42" s="13" t="s">
        <v>5</v>
      </c>
      <c r="B42" s="14">
        <v>0</v>
      </c>
      <c r="C42" s="15" t="s">
        <v>14</v>
      </c>
      <c r="D42" s="16">
        <v>0</v>
      </c>
    </row>
    <row r="43" spans="1:4">
      <c r="A43" s="13" t="s">
        <v>6</v>
      </c>
      <c r="B43" s="14">
        <v>2500</v>
      </c>
      <c r="C43" s="15" t="s">
        <v>15</v>
      </c>
      <c r="D43" s="16">
        <v>0</v>
      </c>
    </row>
    <row r="44" spans="1:4">
      <c r="A44" s="13" t="s">
        <v>7</v>
      </c>
      <c r="B44" s="14">
        <v>0</v>
      </c>
      <c r="C44" s="15" t="s">
        <v>16</v>
      </c>
      <c r="D44" s="16">
        <v>957</v>
      </c>
    </row>
    <row r="45" spans="1:4">
      <c r="A45" s="13" t="s">
        <v>8</v>
      </c>
      <c r="B45" s="14">
        <v>0</v>
      </c>
      <c r="C45" s="15" t="s">
        <v>17</v>
      </c>
      <c r="D45" s="16">
        <f>49213-SUM(D39:D44)</f>
        <v>401</v>
      </c>
    </row>
    <row r="46" spans="1:4">
      <c r="A46" s="13" t="s">
        <v>9</v>
      </c>
      <c r="B46" s="14">
        <v>957</v>
      </c>
      <c r="C46" s="15"/>
      <c r="D46" s="16"/>
    </row>
    <row r="47" spans="1:4">
      <c r="A47" s="17" t="s">
        <v>10</v>
      </c>
      <c r="B47" s="18">
        <v>6</v>
      </c>
      <c r="C47" s="19"/>
      <c r="D47" s="20"/>
    </row>
    <row r="48" spans="1:4">
      <c r="A48" s="21" t="s">
        <v>18</v>
      </c>
      <c r="B48" s="22">
        <f>SUM(B39:B47)</f>
        <v>49213</v>
      </c>
      <c r="C48" s="23" t="s">
        <v>19</v>
      </c>
      <c r="D48" s="24">
        <f>SUM(D39:D47)</f>
        <v>49213</v>
      </c>
    </row>
    <row r="51" spans="1:4">
      <c r="A51" s="25"/>
      <c r="B51" s="26"/>
      <c r="C51" s="25"/>
      <c r="D51" s="27" t="s">
        <v>25</v>
      </c>
    </row>
    <row r="52" spans="1:4">
      <c r="A52" s="5" t="s">
        <v>0</v>
      </c>
      <c r="B52" s="6" t="s">
        <v>1</v>
      </c>
      <c r="C52" s="7" t="s">
        <v>0</v>
      </c>
      <c r="D52" s="8" t="s">
        <v>1</v>
      </c>
    </row>
    <row r="53" spans="1:4">
      <c r="A53" s="9" t="s">
        <v>2</v>
      </c>
      <c r="B53" s="10">
        <v>541616</v>
      </c>
      <c r="C53" s="11" t="s">
        <v>11</v>
      </c>
      <c r="D53" s="12">
        <v>478941</v>
      </c>
    </row>
    <row r="54" spans="1:4">
      <c r="A54" s="13" t="s">
        <v>3</v>
      </c>
      <c r="B54" s="14">
        <v>0</v>
      </c>
      <c r="C54" s="15" t="s">
        <v>12</v>
      </c>
      <c r="D54" s="16">
        <v>0</v>
      </c>
    </row>
    <row r="55" spans="1:4">
      <c r="A55" s="13" t="s">
        <v>4</v>
      </c>
      <c r="B55" s="14">
        <v>0</v>
      </c>
      <c r="C55" s="15" t="s">
        <v>13</v>
      </c>
      <c r="D55" s="16">
        <v>12908</v>
      </c>
    </row>
    <row r="56" spans="1:4">
      <c r="A56" s="13" t="s">
        <v>5</v>
      </c>
      <c r="B56" s="14">
        <v>0</v>
      </c>
      <c r="C56" s="15" t="s">
        <v>14</v>
      </c>
      <c r="D56" s="16">
        <v>1427</v>
      </c>
    </row>
    <row r="57" spans="1:4">
      <c r="A57" s="13" t="s">
        <v>6</v>
      </c>
      <c r="B57" s="14">
        <v>0</v>
      </c>
      <c r="C57" s="15" t="s">
        <v>15</v>
      </c>
      <c r="D57" s="16">
        <v>2107</v>
      </c>
    </row>
    <row r="58" spans="1:4">
      <c r="A58" s="13" t="s">
        <v>7</v>
      </c>
      <c r="B58" s="14">
        <v>0</v>
      </c>
      <c r="C58" s="15" t="s">
        <v>16</v>
      </c>
      <c r="D58" s="16">
        <v>54080</v>
      </c>
    </row>
    <row r="59" spans="1:4">
      <c r="A59" s="13" t="s">
        <v>8</v>
      </c>
      <c r="B59" s="14">
        <v>0</v>
      </c>
      <c r="C59" s="15" t="s">
        <v>17</v>
      </c>
      <c r="D59" s="16">
        <f>619091-SUM(D53:D58)</f>
        <v>69628</v>
      </c>
    </row>
    <row r="60" spans="1:4">
      <c r="A60" s="13" t="s">
        <v>9</v>
      </c>
      <c r="B60" s="14">
        <v>77421</v>
      </c>
      <c r="C60" s="15"/>
      <c r="D60" s="16"/>
    </row>
    <row r="61" spans="1:4">
      <c r="A61" s="17" t="s">
        <v>10</v>
      </c>
      <c r="B61" s="18">
        <v>54</v>
      </c>
      <c r="C61" s="19"/>
      <c r="D61" s="20"/>
    </row>
    <row r="62" spans="1:4">
      <c r="A62" s="21" t="s">
        <v>18</v>
      </c>
      <c r="B62" s="22">
        <f>SUM(B53:B61)</f>
        <v>619091</v>
      </c>
      <c r="C62" s="23" t="s">
        <v>19</v>
      </c>
      <c r="D62" s="24">
        <f>SUM(D53:D61)</f>
        <v>619091</v>
      </c>
    </row>
    <row r="63" spans="1:4">
      <c r="A63" s="25"/>
      <c r="B63" s="26"/>
      <c r="C63" s="25"/>
      <c r="D63" s="27" t="s">
        <v>26</v>
      </c>
    </row>
    <row r="64" spans="1:4">
      <c r="A64" s="5" t="s">
        <v>0</v>
      </c>
      <c r="B64" s="6" t="s">
        <v>1</v>
      </c>
      <c r="C64" s="7" t="s">
        <v>0</v>
      </c>
      <c r="D64" s="8" t="s">
        <v>1</v>
      </c>
    </row>
    <row r="65" spans="1:4">
      <c r="A65" s="9" t="s">
        <v>2</v>
      </c>
      <c r="B65" s="10">
        <v>0</v>
      </c>
      <c r="C65" s="11" t="s">
        <v>11</v>
      </c>
      <c r="D65" s="12">
        <v>44532</v>
      </c>
    </row>
    <row r="66" spans="1:4">
      <c r="A66" s="13" t="s">
        <v>3</v>
      </c>
      <c r="B66" s="14">
        <v>0</v>
      </c>
      <c r="C66" s="15" t="s">
        <v>12</v>
      </c>
      <c r="D66" s="16">
        <v>0</v>
      </c>
    </row>
    <row r="67" spans="1:4">
      <c r="A67" s="13" t="s">
        <v>4</v>
      </c>
      <c r="B67" s="14">
        <v>66160</v>
      </c>
      <c r="C67" s="15" t="s">
        <v>13</v>
      </c>
      <c r="D67" s="16">
        <v>0</v>
      </c>
    </row>
    <row r="68" spans="1:4">
      <c r="A68" s="13" t="s">
        <v>5</v>
      </c>
      <c r="B68" s="14">
        <v>0</v>
      </c>
      <c r="C68" s="15" t="s">
        <v>14</v>
      </c>
      <c r="D68" s="16">
        <v>21628</v>
      </c>
    </row>
    <row r="69" spans="1:4">
      <c r="A69" s="13" t="s">
        <v>6</v>
      </c>
      <c r="B69" s="14">
        <v>0</v>
      </c>
      <c r="C69" s="15" t="s">
        <v>15</v>
      </c>
      <c r="D69" s="16">
        <v>0</v>
      </c>
    </row>
    <row r="70" spans="1:4">
      <c r="A70" s="13" t="s">
        <v>7</v>
      </c>
      <c r="B70" s="14">
        <v>0</v>
      </c>
      <c r="C70" s="15" t="s">
        <v>16</v>
      </c>
      <c r="D70" s="16">
        <v>0</v>
      </c>
    </row>
    <row r="71" spans="1:4">
      <c r="A71" s="13" t="s">
        <v>8</v>
      </c>
      <c r="B71" s="14">
        <v>0</v>
      </c>
      <c r="C71" s="15" t="s">
        <v>17</v>
      </c>
      <c r="D71" s="16">
        <f>66160-SUM(D65:D70)</f>
        <v>0</v>
      </c>
    </row>
    <row r="72" spans="1:4">
      <c r="A72" s="13" t="s">
        <v>9</v>
      </c>
      <c r="B72" s="14">
        <v>0</v>
      </c>
      <c r="C72" s="15"/>
      <c r="D72" s="16"/>
    </row>
    <row r="73" spans="1:4">
      <c r="A73" s="17" t="s">
        <v>10</v>
      </c>
      <c r="B73" s="18">
        <v>0</v>
      </c>
      <c r="C73" s="19"/>
      <c r="D73" s="20"/>
    </row>
    <row r="74" spans="1:4">
      <c r="A74" s="21" t="s">
        <v>18</v>
      </c>
      <c r="B74" s="22">
        <f>SUM(B65:B73)</f>
        <v>66160</v>
      </c>
      <c r="C74" s="23" t="s">
        <v>19</v>
      </c>
      <c r="D74" s="24">
        <f>SUM(D65:D73)</f>
        <v>66160</v>
      </c>
    </row>
    <row r="75" spans="1:4">
      <c r="A75" s="25"/>
      <c r="B75" s="26"/>
      <c r="C75" s="25"/>
      <c r="D75" s="27" t="s">
        <v>27</v>
      </c>
    </row>
    <row r="76" spans="1:4">
      <c r="A76" s="5" t="s">
        <v>0</v>
      </c>
      <c r="B76" s="6" t="s">
        <v>1</v>
      </c>
      <c r="C76" s="7" t="s">
        <v>0</v>
      </c>
      <c r="D76" s="8" t="s">
        <v>1</v>
      </c>
    </row>
    <row r="77" spans="1:4">
      <c r="A77" s="9" t="s">
        <v>2</v>
      </c>
      <c r="B77" s="10">
        <v>51561</v>
      </c>
      <c r="C77" s="11" t="s">
        <v>11</v>
      </c>
      <c r="D77" s="12">
        <v>30998</v>
      </c>
    </row>
    <row r="78" spans="1:4">
      <c r="A78" s="13" t="s">
        <v>3</v>
      </c>
      <c r="B78" s="14">
        <v>0</v>
      </c>
      <c r="C78" s="15" t="s">
        <v>12</v>
      </c>
      <c r="D78" s="16">
        <v>10</v>
      </c>
    </row>
    <row r="79" spans="1:4">
      <c r="A79" s="13" t="s">
        <v>4</v>
      </c>
      <c r="B79" s="14">
        <v>0</v>
      </c>
      <c r="C79" s="15" t="s">
        <v>13</v>
      </c>
      <c r="D79" s="16">
        <v>131</v>
      </c>
    </row>
    <row r="80" spans="1:4">
      <c r="A80" s="13" t="s">
        <v>5</v>
      </c>
      <c r="B80" s="14">
        <v>0</v>
      </c>
      <c r="C80" s="15" t="s">
        <v>14</v>
      </c>
      <c r="D80" s="16">
        <v>0</v>
      </c>
    </row>
    <row r="81" spans="1:4">
      <c r="A81" s="13" t="s">
        <v>6</v>
      </c>
      <c r="B81" s="14">
        <v>0</v>
      </c>
      <c r="C81" s="15" t="s">
        <v>15</v>
      </c>
      <c r="D81" s="16">
        <v>2547</v>
      </c>
    </row>
    <row r="82" spans="1:4">
      <c r="A82" s="13" t="s">
        <v>7</v>
      </c>
      <c r="B82" s="14">
        <v>0</v>
      </c>
      <c r="C82" s="15" t="s">
        <v>16</v>
      </c>
      <c r="D82" s="16">
        <v>0</v>
      </c>
    </row>
    <row r="83" spans="1:4">
      <c r="A83" s="13" t="s">
        <v>8</v>
      </c>
      <c r="B83" s="14">
        <v>0</v>
      </c>
      <c r="C83" s="15" t="s">
        <v>17</v>
      </c>
      <c r="D83" s="16">
        <f>51569-SUM(D77:D82)</f>
        <v>17883</v>
      </c>
    </row>
    <row r="84" spans="1:4">
      <c r="A84" s="13" t="s">
        <v>9</v>
      </c>
      <c r="B84" s="14">
        <v>0</v>
      </c>
      <c r="C84" s="15"/>
      <c r="D84" s="16"/>
    </row>
    <row r="85" spans="1:4">
      <c r="A85" s="17" t="s">
        <v>10</v>
      </c>
      <c r="B85" s="18">
        <v>8</v>
      </c>
      <c r="C85" s="19"/>
      <c r="D85" s="20"/>
    </row>
    <row r="86" spans="1:4">
      <c r="A86" s="21" t="s">
        <v>18</v>
      </c>
      <c r="B86" s="22">
        <f>SUM(B77:B85)</f>
        <v>51569</v>
      </c>
      <c r="C86" s="23" t="s">
        <v>19</v>
      </c>
      <c r="D86" s="24">
        <f>SUM(D77:D85)</f>
        <v>51569</v>
      </c>
    </row>
    <row r="87" spans="1:4">
      <c r="A87" s="25"/>
      <c r="B87" s="26"/>
      <c r="C87" s="25"/>
      <c r="D87" s="27" t="s">
        <v>28</v>
      </c>
    </row>
    <row r="88" spans="1:4">
      <c r="A88" s="5" t="s">
        <v>0</v>
      </c>
      <c r="B88" s="6" t="s">
        <v>1</v>
      </c>
      <c r="C88" s="7" t="s">
        <v>0</v>
      </c>
      <c r="D88" s="8" t="s">
        <v>1</v>
      </c>
    </row>
    <row r="89" spans="1:4">
      <c r="A89" s="9" t="s">
        <v>2</v>
      </c>
      <c r="B89" s="10">
        <v>0</v>
      </c>
      <c r="C89" s="11" t="s">
        <v>11</v>
      </c>
      <c r="D89" s="12">
        <v>14250</v>
      </c>
    </row>
    <row r="90" spans="1:4">
      <c r="A90" s="13" t="s">
        <v>3</v>
      </c>
      <c r="B90" s="14">
        <v>0</v>
      </c>
      <c r="C90" s="15" t="s">
        <v>12</v>
      </c>
      <c r="D90" s="16">
        <v>0</v>
      </c>
    </row>
    <row r="91" spans="1:4">
      <c r="A91" s="13" t="s">
        <v>4</v>
      </c>
      <c r="B91" s="14">
        <v>52663</v>
      </c>
      <c r="C91" s="15" t="s">
        <v>13</v>
      </c>
      <c r="D91" s="16">
        <v>0</v>
      </c>
    </row>
    <row r="92" spans="1:4">
      <c r="A92" s="13" t="s">
        <v>23</v>
      </c>
      <c r="B92" s="14">
        <v>51762</v>
      </c>
      <c r="C92" s="15" t="s">
        <v>14</v>
      </c>
      <c r="D92" s="16">
        <v>0</v>
      </c>
    </row>
    <row r="93" spans="1:4">
      <c r="A93" s="13" t="s">
        <v>6</v>
      </c>
      <c r="B93" s="14">
        <v>0</v>
      </c>
      <c r="C93" s="15" t="s">
        <v>15</v>
      </c>
      <c r="D93" s="16">
        <v>90175</v>
      </c>
    </row>
    <row r="94" spans="1:4">
      <c r="A94" s="13" t="s">
        <v>7</v>
      </c>
      <c r="B94" s="14">
        <v>0</v>
      </c>
      <c r="C94" s="15" t="s">
        <v>16</v>
      </c>
      <c r="D94" s="16">
        <v>0</v>
      </c>
    </row>
    <row r="95" spans="1:4">
      <c r="A95" s="13" t="s">
        <v>8</v>
      </c>
      <c r="B95" s="14">
        <v>0</v>
      </c>
      <c r="C95" s="15" t="s">
        <v>17</v>
      </c>
      <c r="D95" s="16">
        <f>104441-SUM(D89:D94)</f>
        <v>16</v>
      </c>
    </row>
    <row r="96" spans="1:4">
      <c r="A96" s="13" t="s">
        <v>9</v>
      </c>
      <c r="B96" s="14">
        <v>0</v>
      </c>
      <c r="C96" s="15"/>
      <c r="D96" s="16"/>
    </row>
    <row r="97" spans="1:4">
      <c r="A97" s="17" t="s">
        <v>10</v>
      </c>
      <c r="B97" s="18">
        <v>16</v>
      </c>
      <c r="C97" s="19"/>
      <c r="D97" s="20"/>
    </row>
    <row r="98" spans="1:4">
      <c r="A98" s="21" t="s">
        <v>18</v>
      </c>
      <c r="B98" s="22">
        <f>SUM(B89:B97)</f>
        <v>104441</v>
      </c>
      <c r="C98" s="23" t="s">
        <v>19</v>
      </c>
      <c r="D98" s="24">
        <f>SUM(D89:D97)</f>
        <v>104441</v>
      </c>
    </row>
    <row r="99" spans="1:4">
      <c r="A99" s="28"/>
      <c r="B99" s="29"/>
      <c r="C99" s="28"/>
      <c r="D99" s="29"/>
    </row>
    <row r="101" spans="1:4">
      <c r="A101" s="25"/>
      <c r="B101" s="26"/>
      <c r="C101" s="25"/>
      <c r="D101" s="27" t="s">
        <v>29</v>
      </c>
    </row>
    <row r="102" spans="1:4">
      <c r="A102" s="5" t="s">
        <v>0</v>
      </c>
      <c r="B102" s="6" t="s">
        <v>1</v>
      </c>
      <c r="C102" s="7" t="s">
        <v>0</v>
      </c>
      <c r="D102" s="8" t="s">
        <v>1</v>
      </c>
    </row>
    <row r="103" spans="1:4">
      <c r="A103" s="9" t="s">
        <v>2</v>
      </c>
      <c r="B103" s="10">
        <v>6520</v>
      </c>
      <c r="C103" s="11" t="s">
        <v>11</v>
      </c>
      <c r="D103" s="12">
        <v>32305</v>
      </c>
    </row>
    <row r="104" spans="1:4">
      <c r="A104" s="13" t="s">
        <v>3</v>
      </c>
      <c r="B104" s="14">
        <v>0</v>
      </c>
      <c r="C104" s="15" t="s">
        <v>12</v>
      </c>
      <c r="D104" s="16">
        <v>10</v>
      </c>
    </row>
    <row r="105" spans="1:4">
      <c r="A105" s="13" t="s">
        <v>4</v>
      </c>
      <c r="B105" s="14">
        <v>35995</v>
      </c>
      <c r="C105" s="15" t="s">
        <v>13</v>
      </c>
      <c r="D105" s="16">
        <v>4409</v>
      </c>
    </row>
    <row r="106" spans="1:4">
      <c r="A106" s="13" t="s">
        <v>23</v>
      </c>
      <c r="B106" s="14">
        <v>0</v>
      </c>
      <c r="C106" s="15" t="s">
        <v>14</v>
      </c>
      <c r="D106" s="16">
        <v>292</v>
      </c>
    </row>
    <row r="107" spans="1:4">
      <c r="A107" s="13" t="s">
        <v>6</v>
      </c>
      <c r="B107" s="14">
        <v>1850</v>
      </c>
      <c r="C107" s="15" t="s">
        <v>15</v>
      </c>
      <c r="D107" s="16">
        <v>6735</v>
      </c>
    </row>
    <row r="108" spans="1:4">
      <c r="A108" s="13" t="s">
        <v>7</v>
      </c>
      <c r="B108" s="14">
        <v>0</v>
      </c>
      <c r="C108" s="15" t="s">
        <v>16</v>
      </c>
      <c r="D108" s="16">
        <v>220</v>
      </c>
    </row>
    <row r="109" spans="1:4">
      <c r="A109" s="13" t="s">
        <v>8</v>
      </c>
      <c r="B109" s="14">
        <v>100</v>
      </c>
      <c r="C109" s="15" t="s">
        <v>17</v>
      </c>
      <c r="D109" s="16">
        <f>46817-SUM(D103:D108)</f>
        <v>2846</v>
      </c>
    </row>
    <row r="110" spans="1:4">
      <c r="A110" s="13" t="s">
        <v>9</v>
      </c>
      <c r="B110" s="14">
        <v>2351</v>
      </c>
      <c r="C110" s="15"/>
      <c r="D110" s="16"/>
    </row>
    <row r="111" spans="1:4">
      <c r="A111" s="17" t="s">
        <v>10</v>
      </c>
      <c r="B111" s="18">
        <v>1</v>
      </c>
      <c r="C111" s="19"/>
      <c r="D111" s="20"/>
    </row>
    <row r="112" spans="1:4">
      <c r="A112" s="21" t="s">
        <v>18</v>
      </c>
      <c r="B112" s="22">
        <f>SUM(B103:B111)</f>
        <v>46817</v>
      </c>
      <c r="C112" s="23" t="s">
        <v>19</v>
      </c>
      <c r="D112" s="24">
        <f>SUM(D103:D111)</f>
        <v>46817</v>
      </c>
    </row>
    <row r="113" spans="1:4">
      <c r="A113" s="25"/>
      <c r="B113" s="26"/>
      <c r="C113" s="25"/>
      <c r="D113" s="27" t="s">
        <v>30</v>
      </c>
    </row>
    <row r="114" spans="1:4">
      <c r="A114" s="5" t="s">
        <v>0</v>
      </c>
      <c r="B114" s="6" t="s">
        <v>1</v>
      </c>
      <c r="C114" s="7" t="s">
        <v>0</v>
      </c>
      <c r="D114" s="8" t="s">
        <v>1</v>
      </c>
    </row>
    <row r="115" spans="1:4">
      <c r="A115" s="9" t="s">
        <v>2</v>
      </c>
      <c r="B115" s="10">
        <v>17718</v>
      </c>
      <c r="C115" s="11" t="s">
        <v>11</v>
      </c>
      <c r="D115" s="12">
        <v>89982</v>
      </c>
    </row>
    <row r="116" spans="1:4">
      <c r="A116" s="13" t="s">
        <v>3</v>
      </c>
      <c r="B116" s="14">
        <v>0</v>
      </c>
      <c r="C116" s="15" t="s">
        <v>12</v>
      </c>
      <c r="D116" s="16">
        <v>510</v>
      </c>
    </row>
    <row r="117" spans="1:4">
      <c r="A117" s="13" t="s">
        <v>4</v>
      </c>
      <c r="B117" s="14">
        <v>95923</v>
      </c>
      <c r="C117" s="15" t="s">
        <v>13</v>
      </c>
      <c r="D117" s="16">
        <v>9471</v>
      </c>
    </row>
    <row r="118" spans="1:4">
      <c r="A118" s="13" t="s">
        <v>23</v>
      </c>
      <c r="B118" s="14">
        <v>0</v>
      </c>
      <c r="C118" s="15" t="s">
        <v>14</v>
      </c>
      <c r="D118" s="16">
        <v>692</v>
      </c>
    </row>
    <row r="119" spans="1:4">
      <c r="A119" s="13" t="s">
        <v>6</v>
      </c>
      <c r="B119" s="14">
        <v>5540</v>
      </c>
      <c r="C119" s="15" t="s">
        <v>15</v>
      </c>
      <c r="D119" s="16">
        <v>9378</v>
      </c>
    </row>
    <row r="120" spans="1:4">
      <c r="A120" s="13" t="s">
        <v>7</v>
      </c>
      <c r="B120" s="14">
        <v>2109</v>
      </c>
      <c r="C120" s="15" t="s">
        <v>16</v>
      </c>
      <c r="D120" s="16">
        <v>12</v>
      </c>
    </row>
    <row r="121" spans="1:4">
      <c r="A121" s="13" t="s">
        <v>8</v>
      </c>
      <c r="B121" s="14">
        <v>1146</v>
      </c>
      <c r="C121" s="15" t="s">
        <v>17</v>
      </c>
      <c r="D121" s="16">
        <f>138986-SUM(D115:D120)</f>
        <v>28941</v>
      </c>
    </row>
    <row r="122" spans="1:4">
      <c r="A122" s="13" t="s">
        <v>9</v>
      </c>
      <c r="B122" s="14">
        <v>16397</v>
      </c>
      <c r="C122" s="15"/>
      <c r="D122" s="16"/>
    </row>
    <row r="123" spans="1:4">
      <c r="A123" s="17" t="s">
        <v>10</v>
      </c>
      <c r="B123" s="18">
        <v>153</v>
      </c>
      <c r="C123" s="19"/>
      <c r="D123" s="20"/>
    </row>
    <row r="124" spans="1:4">
      <c r="A124" s="21" t="s">
        <v>18</v>
      </c>
      <c r="B124" s="22">
        <f>SUM(B115:B123)</f>
        <v>138986</v>
      </c>
      <c r="C124" s="23" t="s">
        <v>19</v>
      </c>
      <c r="D124" s="24">
        <f>SUM(D115:D123)</f>
        <v>138986</v>
      </c>
    </row>
  </sheetData>
  <phoneticPr fontId="2" type="noConversion"/>
  <pageMargins left="0.94488188976377963" right="0.70866141732283472" top="1.48" bottom="0.74803149606299213" header="0.87" footer="0.31496062992125984"/>
  <pageSetup paperSize="9" orientation="portrait" verticalDpi="0" r:id="rId1"/>
  <headerFooter>
    <oddHeader>&amp;C&amp;"바탕체,보통"&amp;20 2009년 남동장애인종합복지관 결산총괄표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2차추경공고문</vt:lpstr>
      <vt:lpstr>홈페이지게시(2차추경예산)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최유라</dc:creator>
  <cp:lastModifiedBy>최유라</cp:lastModifiedBy>
  <cp:lastPrinted>2013-12-16T07:16:57Z</cp:lastPrinted>
  <dcterms:created xsi:type="dcterms:W3CDTF">2010-05-18T01:52:35Z</dcterms:created>
  <dcterms:modified xsi:type="dcterms:W3CDTF">2013-12-16T07:17:14Z</dcterms:modified>
</cp:coreProperties>
</file>