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4675" windowHeight="12045"/>
  </bookViews>
  <sheets>
    <sheet name="홈페이지게시" sheetId="4" r:id="rId1"/>
    <sheet name="Sheet1" sheetId="1" r:id="rId2"/>
    <sheet name="Sheet2" sheetId="2" r:id="rId3"/>
    <sheet name="Sheet3" sheetId="3" r:id="rId4"/>
  </sheets>
  <calcPr calcId="125725"/>
</workbook>
</file>

<file path=xl/calcChain.xml><?xml version="1.0" encoding="utf-8"?>
<calcChain xmlns="http://schemas.openxmlformats.org/spreadsheetml/2006/main">
  <c r="C4" i="4"/>
  <c r="F11"/>
  <c r="C11"/>
  <c r="F10"/>
  <c r="C10"/>
  <c r="F9"/>
  <c r="C9"/>
  <c r="F8"/>
  <c r="C8"/>
  <c r="F7"/>
  <c r="C7"/>
  <c r="F5"/>
  <c r="F6"/>
  <c r="C6"/>
  <c r="C5"/>
  <c r="C12"/>
  <c r="F67"/>
  <c r="D95" i="1"/>
  <c r="F12" i="4"/>
  <c r="F58"/>
  <c r="F49"/>
  <c r="F40"/>
  <c r="F31"/>
  <c r="F22"/>
  <c r="C67"/>
  <c r="C58"/>
  <c r="C49"/>
  <c r="C40"/>
  <c r="C31"/>
  <c r="C22"/>
  <c r="C13"/>
  <c r="D121" i="1"/>
  <c r="B124"/>
  <c r="D124"/>
  <c r="D109"/>
  <c r="B112"/>
  <c r="D112"/>
  <c r="B98"/>
  <c r="D98"/>
  <c r="D83"/>
  <c r="D86" s="1"/>
  <c r="B86"/>
  <c r="D71"/>
  <c r="D74" s="1"/>
  <c r="B74"/>
  <c r="D59"/>
  <c r="B62"/>
  <c r="D62"/>
  <c r="D45"/>
  <c r="D48" s="1"/>
  <c r="B48"/>
  <c r="B36"/>
  <c r="D36"/>
  <c r="D21"/>
  <c r="B24"/>
  <c r="D24"/>
  <c r="D9"/>
  <c r="D12" s="1"/>
  <c r="B12"/>
  <c r="F13" i="4"/>
  <c r="F4" l="1"/>
</calcChain>
</file>

<file path=xl/comments1.xml><?xml version="1.0" encoding="utf-8"?>
<comments xmlns="http://schemas.openxmlformats.org/spreadsheetml/2006/main">
  <authors>
    <author>최유라</author>
  </authors>
  <commentList>
    <comment ref="F14" authorId="0">
      <text>
        <r>
          <rPr>
            <sz val="9"/>
            <color indexed="81"/>
            <rFont val="돋움"/>
            <family val="3"/>
            <charset val="129"/>
          </rPr>
          <t>복지관 인건비(1,158,641천원)
정보화사업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인건비</t>
        </r>
        <r>
          <rPr>
            <sz val="9"/>
            <color indexed="81"/>
            <rFont val="Tahoma"/>
            <family val="2"/>
          </rPr>
          <t>(16,594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</text>
    </comment>
    <comment ref="C23" authorId="0">
      <text>
        <r>
          <rPr>
            <sz val="9"/>
            <color indexed="81"/>
            <rFont val="돋움"/>
            <family val="3"/>
            <charset val="129"/>
          </rPr>
          <t>운영보조금</t>
        </r>
        <r>
          <rPr>
            <sz val="9"/>
            <color indexed="81"/>
            <rFont val="Tahoma"/>
            <family val="2"/>
          </rPr>
          <t>(1,106,654</t>
        </r>
        <r>
          <rPr>
            <sz val="9"/>
            <color indexed="81"/>
            <rFont val="돋움"/>
            <family val="3"/>
            <charset val="129"/>
          </rPr>
          <t>천원)
종사자수당(66,600천원)
기능보강비(8,000천원)
노인무료급식(39,400천원)
정보화사업(16,800천원)
평생교육사업(5,000천원)
휠체어마라톤(12,000천원)
비루고개축제(10,000천원)
특화형교육사업(10,000천원)
동부교육청(39,978천원)
시교육청(5,000천원)
평생학습축제지원(500천원)</t>
        </r>
      </text>
    </comment>
    <comment ref="C24" authorId="0">
      <text>
        <r>
          <rPr>
            <sz val="10"/>
            <color indexed="81"/>
            <rFont val="돋움"/>
            <family val="3"/>
            <charset val="129"/>
          </rPr>
          <t>보조금 : 92,200천원
종사자 :  5,400천원
밑반찬지원 : 10,000천원</t>
        </r>
      </text>
    </comment>
    <comment ref="C28" authorId="0">
      <text>
        <r>
          <rPr>
            <sz val="9"/>
            <color indexed="81"/>
            <rFont val="돋움"/>
            <family val="3"/>
            <charset val="129"/>
          </rPr>
          <t>운영비</t>
        </r>
        <r>
          <rPr>
            <sz val="9"/>
            <color indexed="81"/>
            <rFont val="Tahoma"/>
            <family val="2"/>
          </rPr>
          <t xml:space="preserve"> : 42,532</t>
        </r>
        <r>
          <rPr>
            <sz val="9"/>
            <color indexed="81"/>
            <rFont val="돋움"/>
            <family val="3"/>
            <charset val="129"/>
          </rPr>
          <t>천원
종사자</t>
        </r>
        <r>
          <rPr>
            <sz val="9"/>
            <color indexed="81"/>
            <rFont val="Tahoma"/>
            <family val="2"/>
          </rPr>
          <t xml:space="preserve"> : 1,800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0" authorId="0">
      <text>
        <r>
          <rPr>
            <sz val="9"/>
            <color indexed="81"/>
            <rFont val="돋움"/>
            <family val="3"/>
            <charset val="129"/>
          </rPr>
          <t>운영보조금(99,000천원)
종사자수당(5,850천원)</t>
        </r>
      </text>
    </comment>
    <comment ref="C32" authorId="0">
      <text>
        <r>
          <rPr>
            <sz val="9"/>
            <color indexed="81"/>
            <rFont val="돋움"/>
            <family val="3"/>
            <charset val="129"/>
          </rPr>
          <t>인천교구(3,000천원)
공동모금회(11,820천원)</t>
        </r>
      </text>
    </comment>
    <comment ref="F32" authorId="0">
      <text>
        <r>
          <rPr>
            <sz val="9"/>
            <color indexed="81"/>
            <rFont val="돋움"/>
            <family val="3"/>
            <charset val="129"/>
          </rPr>
          <t>복지관</t>
        </r>
        <r>
          <rPr>
            <sz val="9"/>
            <color indexed="81"/>
            <rFont val="Tahoma"/>
            <family val="2"/>
          </rPr>
          <t xml:space="preserve"> : 109,960</t>
        </r>
        <r>
          <rPr>
            <sz val="9"/>
            <color indexed="81"/>
            <rFont val="돋움"/>
            <family val="3"/>
            <charset val="129"/>
          </rPr>
          <t>천원
정보화</t>
        </r>
        <r>
          <rPr>
            <sz val="9"/>
            <color indexed="81"/>
            <rFont val="Tahoma"/>
            <family val="2"/>
          </rPr>
          <t xml:space="preserve"> : 206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50" authorId="0">
      <text>
        <r>
          <rPr>
            <sz val="9"/>
            <color indexed="81"/>
            <rFont val="돋움"/>
            <family val="3"/>
            <charset val="129"/>
          </rPr>
          <t>복지관</t>
        </r>
        <r>
          <rPr>
            <sz val="9"/>
            <color indexed="81"/>
            <rFont val="Tahoma"/>
            <family val="2"/>
          </rPr>
          <t>(354,662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외부지원사업</t>
        </r>
        <r>
          <rPr>
            <sz val="9"/>
            <color indexed="81"/>
            <rFont val="Tahoma"/>
            <family val="2"/>
          </rPr>
          <t>(114,198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</text>
    </comment>
    <comment ref="F66" authorId="0">
      <text>
        <r>
          <rPr>
            <sz val="9"/>
            <color indexed="81"/>
            <rFont val="돋움"/>
            <family val="3"/>
            <charset val="129"/>
          </rPr>
          <t>과년도지출</t>
        </r>
        <r>
          <rPr>
            <sz val="9"/>
            <color indexed="81"/>
            <rFont val="Tahoma"/>
            <family val="2"/>
          </rPr>
          <t>(12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이월금</t>
        </r>
        <r>
          <rPr>
            <sz val="9"/>
            <color indexed="81"/>
            <rFont val="Tahoma"/>
            <family val="2"/>
          </rPr>
          <t>(28,941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</text>
    </comment>
    <comment ref="F68" authorId="0">
      <text>
        <r>
          <rPr>
            <sz val="9"/>
            <color indexed="81"/>
            <rFont val="돋움"/>
            <family val="3"/>
            <charset val="129"/>
          </rPr>
          <t>복지관 : 10,000천원</t>
        </r>
      </text>
    </comment>
    <comment ref="F75" authorId="0">
      <text>
        <r>
          <rPr>
            <sz val="9"/>
            <color indexed="81"/>
            <rFont val="돋움"/>
            <family val="3"/>
            <charset val="129"/>
          </rPr>
          <t>과년도지출</t>
        </r>
        <r>
          <rPr>
            <sz val="9"/>
            <color indexed="81"/>
            <rFont val="Tahoma"/>
            <family val="2"/>
          </rPr>
          <t>(12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 xml:space="preserve">)
</t>
        </r>
        <r>
          <rPr>
            <sz val="9"/>
            <color indexed="81"/>
            <rFont val="돋움"/>
            <family val="3"/>
            <charset val="129"/>
          </rPr>
          <t>이월금</t>
        </r>
        <r>
          <rPr>
            <sz val="9"/>
            <color indexed="81"/>
            <rFont val="Tahoma"/>
            <family val="2"/>
          </rPr>
          <t>(28,941</t>
        </r>
        <r>
          <rPr>
            <sz val="9"/>
            <color indexed="81"/>
            <rFont val="돋움"/>
            <family val="3"/>
            <charset val="129"/>
          </rPr>
          <t>천원</t>
        </r>
        <r>
          <rPr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<sst xmlns="http://schemas.openxmlformats.org/spreadsheetml/2006/main" count="399" uniqueCount="58">
  <si>
    <t>항  목</t>
    <phoneticPr fontId="2" type="noConversion"/>
  </si>
  <si>
    <t>금  액</t>
    <phoneticPr fontId="2" type="noConversion"/>
  </si>
  <si>
    <t>사업수입</t>
    <phoneticPr fontId="2" type="noConversion"/>
  </si>
  <si>
    <t>과년도수입</t>
    <phoneticPr fontId="2" type="noConversion"/>
  </si>
  <si>
    <t>보조금</t>
    <phoneticPr fontId="2" type="noConversion"/>
  </si>
  <si>
    <t>기능보강비</t>
    <phoneticPr fontId="2" type="noConversion"/>
  </si>
  <si>
    <t>종사자장려수당</t>
    <phoneticPr fontId="2" type="noConversion"/>
  </si>
  <si>
    <t>후원금</t>
    <phoneticPr fontId="2" type="noConversion"/>
  </si>
  <si>
    <t>법인전입금</t>
    <phoneticPr fontId="2" type="noConversion"/>
  </si>
  <si>
    <t>전년도이월금</t>
    <phoneticPr fontId="2" type="noConversion"/>
  </si>
  <si>
    <t>잡수입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</si>
  <si>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</si>
  <si>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</si>
  <si>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</si>
  <si>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재산조성비</t>
    <phoneticPr fontId="2" type="noConversion"/>
  </si>
  <si>
    <t>사업비</t>
    <phoneticPr fontId="2" type="noConversion"/>
  </si>
  <si>
    <t>과년도지출</t>
    <phoneticPr fontId="2" type="noConversion"/>
  </si>
  <si>
    <t>차기년도이월금</t>
    <phoneticPr fontId="2" type="noConversion"/>
  </si>
  <si>
    <t>합   계</t>
    <phoneticPr fontId="2" type="noConversion"/>
  </si>
  <si>
    <t>합  계</t>
    <phoneticPr fontId="2" type="noConversion"/>
  </si>
  <si>
    <t>(복지관)</t>
    <phoneticPr fontId="2" type="noConversion"/>
  </si>
  <si>
    <t>(재가복지)</t>
    <phoneticPr fontId="2" type="noConversion"/>
  </si>
  <si>
    <t>(해맑음땀방울농장)</t>
    <phoneticPr fontId="2" type="noConversion"/>
  </si>
  <si>
    <t>기타보조금</t>
    <phoneticPr fontId="2" type="noConversion"/>
  </si>
  <si>
    <t>(특별운송사업)</t>
    <phoneticPr fontId="2" type="noConversion"/>
  </si>
  <si>
    <t>(중증장애인활동보조사업)</t>
    <phoneticPr fontId="2" type="noConversion"/>
  </si>
  <si>
    <t>(수중재활치료사업)</t>
    <phoneticPr fontId="2" type="noConversion"/>
  </si>
  <si>
    <t>(장애아동치료바우처사업)</t>
    <phoneticPr fontId="2" type="noConversion"/>
  </si>
  <si>
    <t>(외부지원사업)</t>
    <phoneticPr fontId="2" type="noConversion"/>
  </si>
  <si>
    <t>(공동생활가정 해뜨는 집)</t>
    <phoneticPr fontId="2" type="noConversion"/>
  </si>
  <si>
    <t>(주간보호센터 늘푸른동산)</t>
    <phoneticPr fontId="2" type="noConversion"/>
  </si>
  <si>
    <t>시설명</t>
    <phoneticPr fontId="2" type="noConversion"/>
  </si>
  <si>
    <t>세입결산</t>
    <phoneticPr fontId="2" type="noConversion"/>
  </si>
  <si>
    <t>총계</t>
    <phoneticPr fontId="2" type="noConversion"/>
  </si>
  <si>
    <t>복지관</t>
    <phoneticPr fontId="2" type="noConversion"/>
  </si>
  <si>
    <t>재가복지</t>
    <phoneticPr fontId="2" type="noConversion"/>
  </si>
  <si>
    <t>사업수입</t>
    <phoneticPr fontId="2" type="noConversion"/>
  </si>
  <si>
    <t>소  계</t>
    <phoneticPr fontId="2" type="noConversion"/>
  </si>
  <si>
    <t>주간보호센터</t>
    <phoneticPr fontId="2" type="noConversion"/>
  </si>
  <si>
    <t>수중재활치료</t>
    <phoneticPr fontId="2" type="noConversion"/>
  </si>
  <si>
    <t>보 조 금</t>
    <phoneticPr fontId="2" type="noConversion"/>
  </si>
  <si>
    <t>업무추진비</t>
    <phoneticPr fontId="2" type="noConversion"/>
  </si>
  <si>
    <t>외부지원</t>
    <phoneticPr fontId="2" type="noConversion"/>
  </si>
  <si>
    <t>후원금</t>
    <phoneticPr fontId="2" type="noConversion"/>
  </si>
  <si>
    <t>전입금</t>
    <phoneticPr fontId="2" type="noConversion"/>
  </si>
  <si>
    <t>잡수입</t>
    <phoneticPr fontId="2" type="noConversion"/>
  </si>
  <si>
    <t>재산조성비</t>
    <phoneticPr fontId="2" type="noConversion"/>
  </si>
  <si>
    <t>(단위 : 천원)</t>
    <phoneticPr fontId="2" type="noConversion"/>
  </si>
  <si>
    <t>이월금</t>
    <phoneticPr fontId="2" type="noConversion"/>
  </si>
  <si>
    <t>세출결산</t>
    <phoneticPr fontId="2" type="noConversion"/>
  </si>
  <si>
    <t>세            입</t>
    <phoneticPr fontId="2" type="noConversion"/>
  </si>
  <si>
    <t>세            출</t>
    <phoneticPr fontId="2" type="noConversion"/>
  </si>
  <si>
    <t>예비비</t>
    <phoneticPr fontId="2" type="noConversion"/>
  </si>
  <si>
    <t>장애아동재활치료</t>
    <phoneticPr fontId="2" type="noConversion"/>
  </si>
  <si>
    <t>활동보조사업</t>
    <phoneticPr fontId="2" type="noConversion"/>
  </si>
  <si>
    <t>해맑음땀방울농장</t>
    <phoneticPr fontId="2" type="noConversion"/>
  </si>
  <si>
    <t>예산액</t>
    <phoneticPr fontId="2" type="noConversion"/>
  </si>
  <si>
    <t>특별운송사업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</si>
</sst>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바탕체"/>
      <family val="1"/>
      <charset val="129"/>
    </font>
    <font>
      <b/>
      <sz val="10"/>
      <color theme="1"/>
      <name val="바탕체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0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1" fontId="3" fillId="0" borderId="0" xfId="1" applyFont="1">
      <alignment vertical="center"/>
    </xf>
    <xf numFmtId="41" fontId="3" fillId="0" borderId="0" xfId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7" xfId="0" applyFont="1" applyBorder="1" applyAlignment="1">
      <alignment horizontal="center" vertical="center"/>
    </xf>
    <xf numFmtId="41" fontId="3" fillId="0" borderId="11" xfId="1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3" fillId="0" borderId="12" xfId="1" applyFont="1" applyBorder="1">
      <alignment vertical="center"/>
    </xf>
    <xf numFmtId="0" fontId="3" fillId="0" borderId="17" xfId="0" applyFont="1" applyBorder="1" applyAlignment="1">
      <alignment horizontal="center" vertical="center"/>
    </xf>
    <xf numFmtId="41" fontId="3" fillId="0" borderId="2" xfId="1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1" fontId="3" fillId="0" borderId="13" xfId="1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41" fontId="3" fillId="0" borderId="4" xfId="1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41" fontId="3" fillId="0" borderId="14" xfId="1" applyFont="1" applyBorder="1">
      <alignment vertical="center"/>
    </xf>
    <xf numFmtId="0" fontId="3" fillId="0" borderId="19" xfId="0" applyFont="1" applyBorder="1" applyAlignment="1">
      <alignment horizontal="center" vertical="center"/>
    </xf>
    <xf numFmtId="41" fontId="3" fillId="0" borderId="6" xfId="1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1" fontId="3" fillId="0" borderId="15" xfId="1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41" fontId="3" fillId="0" borderId="10" xfId="1" applyFont="1" applyBorder="1">
      <alignment vertical="center"/>
    </xf>
    <xf numFmtId="0" fontId="3" fillId="0" borderId="21" xfId="0" applyFont="1" applyBorder="1" applyAlignment="1">
      <alignment horizontal="center" vertical="center"/>
    </xf>
    <xf numFmtId="41" fontId="3" fillId="0" borderId="21" xfId="1" applyFont="1" applyBorder="1">
      <alignment vertical="center"/>
    </xf>
    <xf numFmtId="41" fontId="3" fillId="0" borderId="21" xfId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41" fontId="3" fillId="0" borderId="0" xfId="1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41" fontId="3" fillId="2" borderId="11" xfId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41" fontId="3" fillId="0" borderId="27" xfId="1" applyFont="1" applyBorder="1">
      <alignment vertical="center"/>
    </xf>
    <xf numFmtId="0" fontId="3" fillId="2" borderId="39" xfId="0" applyFont="1" applyFill="1" applyBorder="1" applyAlignment="1">
      <alignment horizontal="center" vertical="center"/>
    </xf>
    <xf numFmtId="41" fontId="3" fillId="2" borderId="40" xfId="1" applyFont="1" applyFill="1" applyBorder="1" applyAlignment="1">
      <alignment horizontal="center" vertical="center"/>
    </xf>
    <xf numFmtId="41" fontId="3" fillId="0" borderId="47" xfId="1" applyFont="1" applyBorder="1">
      <alignment vertical="center"/>
    </xf>
    <xf numFmtId="41" fontId="3" fillId="0" borderId="44" xfId="1" applyFont="1" applyBorder="1">
      <alignment vertical="center"/>
    </xf>
    <xf numFmtId="41" fontId="3" fillId="0" borderId="48" xfId="1" applyFont="1" applyBorder="1">
      <alignment vertical="center"/>
    </xf>
    <xf numFmtId="0" fontId="3" fillId="0" borderId="50" xfId="0" applyFont="1" applyBorder="1" applyAlignment="1">
      <alignment horizontal="center" vertical="center"/>
    </xf>
    <xf numFmtId="41" fontId="3" fillId="0" borderId="51" xfId="1" applyFont="1" applyBorder="1">
      <alignment vertical="center"/>
    </xf>
    <xf numFmtId="0" fontId="4" fillId="2" borderId="28" xfId="0" applyFont="1" applyFill="1" applyBorder="1" applyAlignment="1">
      <alignment horizontal="center" vertical="center"/>
    </xf>
    <xf numFmtId="41" fontId="4" fillId="2" borderId="29" xfId="1" applyFont="1" applyFill="1" applyBorder="1">
      <alignment vertical="center"/>
    </xf>
    <xf numFmtId="41" fontId="4" fillId="2" borderId="42" xfId="1" applyFont="1" applyFill="1" applyBorder="1">
      <alignment vertical="center"/>
    </xf>
    <xf numFmtId="0" fontId="4" fillId="2" borderId="24" xfId="0" applyFont="1" applyFill="1" applyBorder="1" applyAlignment="1">
      <alignment horizontal="center" vertical="center"/>
    </xf>
    <xf numFmtId="41" fontId="4" fillId="2" borderId="13" xfId="1" applyFont="1" applyFill="1" applyBorder="1">
      <alignment vertical="center"/>
    </xf>
    <xf numFmtId="41" fontId="4" fillId="2" borderId="44" xfId="1" applyFont="1" applyFill="1" applyBorder="1">
      <alignment vertical="center"/>
    </xf>
    <xf numFmtId="0" fontId="4" fillId="2" borderId="31" xfId="0" applyFont="1" applyFill="1" applyBorder="1" applyAlignment="1">
      <alignment horizontal="center" vertical="center" wrapText="1"/>
    </xf>
    <xf numFmtId="41" fontId="4" fillId="2" borderId="32" xfId="1" applyFont="1" applyFill="1" applyBorder="1">
      <alignment vertical="center"/>
    </xf>
    <xf numFmtId="41" fontId="4" fillId="2" borderId="46" xfId="1" applyFont="1" applyFill="1" applyBorder="1">
      <alignment vertical="center"/>
    </xf>
    <xf numFmtId="41" fontId="3" fillId="0" borderId="53" xfId="1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41" fontId="3" fillId="0" borderId="54" xfId="1" applyFont="1" applyBorder="1">
      <alignment vertical="center"/>
    </xf>
    <xf numFmtId="41" fontId="3" fillId="0" borderId="55" xfId="1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5"/>
  <sheetViews>
    <sheetView tabSelected="1" workbookViewId="0">
      <selection activeCell="D22" sqref="D22:D30"/>
    </sheetView>
  </sheetViews>
  <sheetFormatPr defaultRowHeight="13.5"/>
  <cols>
    <col min="1" max="1" width="20.625" style="1" customWidth="1"/>
    <col min="2" max="2" width="17.875" style="1" customWidth="1"/>
    <col min="3" max="3" width="17.625" style="2" customWidth="1"/>
    <col min="4" max="4" width="20.625" style="1" customWidth="1"/>
    <col min="5" max="5" width="17.875" style="1" customWidth="1"/>
    <col min="6" max="6" width="17.625" style="2" customWidth="1"/>
    <col min="7" max="16384" width="9" style="4"/>
  </cols>
  <sheetData>
    <row r="1" spans="1:6" ht="14.25" thickBot="1">
      <c r="F1" s="3" t="s">
        <v>47</v>
      </c>
    </row>
    <row r="2" spans="1:6" s="1" customFormat="1" ht="15" customHeight="1">
      <c r="A2" s="66" t="s">
        <v>50</v>
      </c>
      <c r="B2" s="67"/>
      <c r="C2" s="68"/>
      <c r="D2" s="69" t="s">
        <v>51</v>
      </c>
      <c r="E2" s="67"/>
      <c r="F2" s="70"/>
    </row>
    <row r="3" spans="1:6" s="1" customFormat="1" ht="15" customHeight="1" thickBot="1">
      <c r="A3" s="37" t="s">
        <v>0</v>
      </c>
      <c r="B3" s="32" t="s">
        <v>31</v>
      </c>
      <c r="C3" s="33" t="s">
        <v>56</v>
      </c>
      <c r="D3" s="34" t="s">
        <v>0</v>
      </c>
      <c r="E3" s="32" t="s">
        <v>31</v>
      </c>
      <c r="F3" s="38" t="s">
        <v>56</v>
      </c>
    </row>
    <row r="4" spans="1:6" ht="15" customHeight="1" thickTop="1">
      <c r="A4" s="71" t="s">
        <v>32</v>
      </c>
      <c r="B4" s="44" t="s">
        <v>33</v>
      </c>
      <c r="C4" s="45">
        <f>C5+C6+C7+C8+C9+C10+C11+C12</f>
        <v>3650568</v>
      </c>
      <c r="D4" s="74" t="s">
        <v>49</v>
      </c>
      <c r="E4" s="44" t="s">
        <v>33</v>
      </c>
      <c r="F4" s="46">
        <f>F13+F22+F31+F40+F49+F58+F67-1</f>
        <v>3650568</v>
      </c>
    </row>
    <row r="5" spans="1:6" ht="15" customHeight="1">
      <c r="A5" s="72"/>
      <c r="B5" s="47" t="s">
        <v>34</v>
      </c>
      <c r="C5" s="48">
        <f t="shared" ref="C5:C12" si="0">C14+C23+C32+C41+C50+C59+C68</f>
        <v>1879868</v>
      </c>
      <c r="D5" s="75"/>
      <c r="E5" s="47" t="s">
        <v>34</v>
      </c>
      <c r="F5" s="49">
        <f>F14+F23+F32+F41+F50+F59+F68</f>
        <v>1879868</v>
      </c>
    </row>
    <row r="6" spans="1:6" ht="15" customHeight="1">
      <c r="A6" s="72"/>
      <c r="B6" s="47" t="s">
        <v>35</v>
      </c>
      <c r="C6" s="48">
        <f t="shared" si="0"/>
        <v>172186</v>
      </c>
      <c r="D6" s="75"/>
      <c r="E6" s="47" t="s">
        <v>35</v>
      </c>
      <c r="F6" s="49">
        <f>F15+F24+F33+F42+F51+F60+F69-1</f>
        <v>172186</v>
      </c>
    </row>
    <row r="7" spans="1:6" ht="15" customHeight="1">
      <c r="A7" s="72"/>
      <c r="B7" s="47" t="s">
        <v>39</v>
      </c>
      <c r="C7" s="48">
        <f t="shared" si="0"/>
        <v>71007</v>
      </c>
      <c r="D7" s="75"/>
      <c r="E7" s="47" t="s">
        <v>39</v>
      </c>
      <c r="F7" s="49">
        <f>F16+F25+F34+F43+F52+F61+F70</f>
        <v>71007</v>
      </c>
    </row>
    <row r="8" spans="1:6" ht="15" customHeight="1">
      <c r="A8" s="72"/>
      <c r="B8" s="47" t="s">
        <v>53</v>
      </c>
      <c r="C8" s="48">
        <f t="shared" si="0"/>
        <v>101488</v>
      </c>
      <c r="D8" s="75"/>
      <c r="E8" s="47" t="s">
        <v>53</v>
      </c>
      <c r="F8" s="49">
        <f>F17+F26+F35+F44+F53+F62+F71</f>
        <v>101488</v>
      </c>
    </row>
    <row r="9" spans="1:6" ht="15" customHeight="1">
      <c r="A9" s="72"/>
      <c r="B9" s="47" t="s">
        <v>54</v>
      </c>
      <c r="C9" s="48">
        <f t="shared" si="0"/>
        <v>1024662</v>
      </c>
      <c r="D9" s="75"/>
      <c r="E9" s="47" t="s">
        <v>54</v>
      </c>
      <c r="F9" s="49">
        <f>F18+F27+F36+F45+F54+F63+F72-1</f>
        <v>1024662</v>
      </c>
    </row>
    <row r="10" spans="1:6" ht="15" customHeight="1">
      <c r="A10" s="72"/>
      <c r="B10" s="47" t="s">
        <v>57</v>
      </c>
      <c r="C10" s="48">
        <f t="shared" si="0"/>
        <v>44335</v>
      </c>
      <c r="D10" s="75"/>
      <c r="E10" s="47" t="s">
        <v>57</v>
      </c>
      <c r="F10" s="49">
        <f>F19+F28+F37+F46+F55+F64+F73</f>
        <v>44335</v>
      </c>
    </row>
    <row r="11" spans="1:6" ht="15" customHeight="1">
      <c r="A11" s="72"/>
      <c r="B11" s="47" t="s">
        <v>55</v>
      </c>
      <c r="C11" s="48">
        <f t="shared" si="0"/>
        <v>186050</v>
      </c>
      <c r="D11" s="75"/>
      <c r="E11" s="47" t="s">
        <v>55</v>
      </c>
      <c r="F11" s="49">
        <f>F20+F29+F38+F47+F56+F65+F74+1</f>
        <v>186050</v>
      </c>
    </row>
    <row r="12" spans="1:6" ht="15" customHeight="1" thickBot="1">
      <c r="A12" s="73"/>
      <c r="B12" s="50" t="s">
        <v>38</v>
      </c>
      <c r="C12" s="51">
        <f t="shared" si="0"/>
        <v>170972</v>
      </c>
      <c r="D12" s="76"/>
      <c r="E12" s="50" t="s">
        <v>38</v>
      </c>
      <c r="F12" s="52">
        <f>F21+F30+F39+F48+F57+F66+F75</f>
        <v>170972</v>
      </c>
    </row>
    <row r="13" spans="1:6" ht="14.1" customHeight="1" thickTop="1">
      <c r="A13" s="60" t="s">
        <v>36</v>
      </c>
      <c r="B13" s="35" t="s">
        <v>37</v>
      </c>
      <c r="C13" s="36">
        <f>SUM(C14:C21)</f>
        <v>1363968</v>
      </c>
      <c r="D13" s="62" t="s">
        <v>11</v>
      </c>
      <c r="E13" s="35" t="s">
        <v>37</v>
      </c>
      <c r="F13" s="39">
        <f>SUM(F14:F21)</f>
        <v>2490283</v>
      </c>
    </row>
    <row r="14" spans="1:6" ht="14.1" customHeight="1">
      <c r="A14" s="60"/>
      <c r="B14" s="31" t="s">
        <v>34</v>
      </c>
      <c r="C14" s="14">
        <v>298987</v>
      </c>
      <c r="D14" s="62"/>
      <c r="E14" s="31" t="s">
        <v>34</v>
      </c>
      <c r="F14" s="40">
        <v>1175235</v>
      </c>
    </row>
    <row r="15" spans="1:6" ht="14.1" customHeight="1">
      <c r="A15" s="60"/>
      <c r="B15" s="31" t="s">
        <v>35</v>
      </c>
      <c r="C15" s="14">
        <v>0</v>
      </c>
      <c r="D15" s="62"/>
      <c r="E15" s="31" t="s">
        <v>35</v>
      </c>
      <c r="F15" s="40">
        <v>93729</v>
      </c>
    </row>
    <row r="16" spans="1:6" ht="14.1" customHeight="1">
      <c r="A16" s="60"/>
      <c r="B16" s="31" t="s">
        <v>39</v>
      </c>
      <c r="C16" s="14">
        <v>0</v>
      </c>
      <c r="D16" s="62"/>
      <c r="E16" s="31" t="s">
        <v>39</v>
      </c>
      <c r="F16" s="40">
        <v>47621</v>
      </c>
    </row>
    <row r="17" spans="1:6" ht="14.1" customHeight="1">
      <c r="A17" s="60"/>
      <c r="B17" s="31" t="s">
        <v>53</v>
      </c>
      <c r="C17" s="14">
        <v>98478</v>
      </c>
      <c r="D17" s="62"/>
      <c r="E17" s="31" t="s">
        <v>53</v>
      </c>
      <c r="F17" s="40">
        <v>75697</v>
      </c>
    </row>
    <row r="18" spans="1:6" ht="14.1" customHeight="1">
      <c r="A18" s="60"/>
      <c r="B18" s="31" t="s">
        <v>54</v>
      </c>
      <c r="C18" s="14">
        <v>912360</v>
      </c>
      <c r="D18" s="62"/>
      <c r="E18" s="31" t="s">
        <v>54</v>
      </c>
      <c r="F18" s="40">
        <v>851706</v>
      </c>
    </row>
    <row r="19" spans="1:6" ht="14.1" customHeight="1">
      <c r="A19" s="60"/>
      <c r="B19" s="31" t="s">
        <v>57</v>
      </c>
      <c r="C19" s="14">
        <v>0</v>
      </c>
      <c r="D19" s="62"/>
      <c r="E19" s="31" t="s">
        <v>57</v>
      </c>
      <c r="F19" s="40">
        <v>33430</v>
      </c>
    </row>
    <row r="20" spans="1:6" ht="14.1" customHeight="1">
      <c r="A20" s="60"/>
      <c r="B20" s="31" t="s">
        <v>55</v>
      </c>
      <c r="C20" s="14">
        <v>36000</v>
      </c>
      <c r="D20" s="62"/>
      <c r="E20" s="31" t="s">
        <v>55</v>
      </c>
      <c r="F20" s="40">
        <v>91617</v>
      </c>
    </row>
    <row r="21" spans="1:6" ht="14.1" customHeight="1">
      <c r="A21" s="60"/>
      <c r="B21" s="31" t="s">
        <v>38</v>
      </c>
      <c r="C21" s="14">
        <v>18143</v>
      </c>
      <c r="D21" s="62"/>
      <c r="E21" s="31" t="s">
        <v>38</v>
      </c>
      <c r="F21" s="40">
        <v>121248</v>
      </c>
    </row>
    <row r="22" spans="1:6" ht="14.1" customHeight="1">
      <c r="A22" s="59" t="s">
        <v>40</v>
      </c>
      <c r="B22" s="30" t="s">
        <v>37</v>
      </c>
      <c r="C22" s="10">
        <f>SUM(C23:C30)</f>
        <v>1752052</v>
      </c>
      <c r="D22" s="61" t="s">
        <v>41</v>
      </c>
      <c r="E22" s="30" t="s">
        <v>37</v>
      </c>
      <c r="F22" s="41">
        <f>SUM(F23:F30)</f>
        <v>24955</v>
      </c>
    </row>
    <row r="23" spans="1:6" ht="14.1" customHeight="1">
      <c r="A23" s="60"/>
      <c r="B23" s="31" t="s">
        <v>34</v>
      </c>
      <c r="C23" s="14">
        <v>1319932</v>
      </c>
      <c r="D23" s="62"/>
      <c r="E23" s="31" t="s">
        <v>34</v>
      </c>
      <c r="F23" s="40">
        <v>23785</v>
      </c>
    </row>
    <row r="24" spans="1:6" ht="14.1" customHeight="1">
      <c r="A24" s="60"/>
      <c r="B24" s="31" t="s">
        <v>35</v>
      </c>
      <c r="C24" s="14">
        <v>107600</v>
      </c>
      <c r="D24" s="62"/>
      <c r="E24" s="31" t="s">
        <v>35</v>
      </c>
      <c r="F24" s="40">
        <v>0</v>
      </c>
    </row>
    <row r="25" spans="1:6" ht="14.1" customHeight="1">
      <c r="A25" s="60"/>
      <c r="B25" s="31" t="s">
        <v>39</v>
      </c>
      <c r="C25" s="14">
        <v>71000</v>
      </c>
      <c r="D25" s="62"/>
      <c r="E25" s="31" t="s">
        <v>39</v>
      </c>
      <c r="F25" s="40">
        <v>0</v>
      </c>
    </row>
    <row r="26" spans="1:6" ht="14.1" customHeight="1">
      <c r="A26" s="60"/>
      <c r="B26" s="31" t="s">
        <v>53</v>
      </c>
      <c r="C26" s="14">
        <v>0</v>
      </c>
      <c r="D26" s="62"/>
      <c r="E26" s="31" t="s">
        <v>53</v>
      </c>
      <c r="F26" s="40">
        <v>40</v>
      </c>
    </row>
    <row r="27" spans="1:6" ht="14.1" customHeight="1">
      <c r="A27" s="60"/>
      <c r="B27" s="31" t="s">
        <v>54</v>
      </c>
      <c r="C27" s="14">
        <v>0</v>
      </c>
      <c r="D27" s="62"/>
      <c r="E27" s="31" t="s">
        <v>54</v>
      </c>
      <c r="F27" s="40">
        <v>50</v>
      </c>
    </row>
    <row r="28" spans="1:6" ht="14.1" customHeight="1">
      <c r="A28" s="60"/>
      <c r="B28" s="31" t="s">
        <v>57</v>
      </c>
      <c r="C28" s="14">
        <v>44320</v>
      </c>
      <c r="D28" s="62"/>
      <c r="E28" s="31" t="s">
        <v>57</v>
      </c>
      <c r="F28" s="40">
        <v>0</v>
      </c>
    </row>
    <row r="29" spans="1:6" ht="14.1" customHeight="1">
      <c r="A29" s="60"/>
      <c r="B29" s="31" t="s">
        <v>55</v>
      </c>
      <c r="C29" s="14">
        <v>80000</v>
      </c>
      <c r="D29" s="62"/>
      <c r="E29" s="31" t="s">
        <v>55</v>
      </c>
      <c r="F29" s="40">
        <v>0</v>
      </c>
    </row>
    <row r="30" spans="1:6" ht="14.1" customHeight="1">
      <c r="A30" s="60"/>
      <c r="B30" s="31" t="s">
        <v>38</v>
      </c>
      <c r="C30" s="14">
        <v>129200</v>
      </c>
      <c r="D30" s="62"/>
      <c r="E30" s="31" t="s">
        <v>38</v>
      </c>
      <c r="F30" s="40">
        <v>1080</v>
      </c>
    </row>
    <row r="31" spans="1:6" ht="14.1" customHeight="1">
      <c r="A31" s="59" t="s">
        <v>42</v>
      </c>
      <c r="B31" s="30" t="s">
        <v>37</v>
      </c>
      <c r="C31" s="10">
        <f>SUM(C32:C39)</f>
        <v>74820</v>
      </c>
      <c r="D31" s="61" t="s">
        <v>13</v>
      </c>
      <c r="E31" s="30" t="s">
        <v>37</v>
      </c>
      <c r="F31" s="41">
        <f>SUM(F32:F39)</f>
        <v>190028</v>
      </c>
    </row>
    <row r="32" spans="1:6" ht="14.1" customHeight="1">
      <c r="A32" s="60"/>
      <c r="B32" s="31" t="s">
        <v>34</v>
      </c>
      <c r="C32" s="14">
        <v>14820</v>
      </c>
      <c r="D32" s="62"/>
      <c r="E32" s="31" t="s">
        <v>34</v>
      </c>
      <c r="F32" s="40">
        <v>110166</v>
      </c>
    </row>
    <row r="33" spans="1:6" ht="14.1" customHeight="1">
      <c r="A33" s="60"/>
      <c r="B33" s="31" t="s">
        <v>35</v>
      </c>
      <c r="C33" s="14">
        <v>0</v>
      </c>
      <c r="D33" s="62"/>
      <c r="E33" s="31" t="s">
        <v>35</v>
      </c>
      <c r="F33" s="40">
        <v>4958</v>
      </c>
    </row>
    <row r="34" spans="1:6" ht="14.1" customHeight="1">
      <c r="A34" s="60"/>
      <c r="B34" s="31" t="s">
        <v>39</v>
      </c>
      <c r="C34" s="14">
        <v>0</v>
      </c>
      <c r="D34" s="62"/>
      <c r="E34" s="31" t="s">
        <v>39</v>
      </c>
      <c r="F34" s="40">
        <v>6000</v>
      </c>
    </row>
    <row r="35" spans="1:6" ht="14.1" customHeight="1">
      <c r="A35" s="60"/>
      <c r="B35" s="31" t="s">
        <v>53</v>
      </c>
      <c r="C35" s="14">
        <v>0</v>
      </c>
      <c r="D35" s="62"/>
      <c r="E35" s="31" t="s">
        <v>53</v>
      </c>
      <c r="F35" s="40">
        <v>3255</v>
      </c>
    </row>
    <row r="36" spans="1:6" ht="14.1" customHeight="1">
      <c r="A36" s="60"/>
      <c r="B36" s="31" t="s">
        <v>54</v>
      </c>
      <c r="C36" s="14">
        <v>0</v>
      </c>
      <c r="D36" s="62"/>
      <c r="E36" s="31" t="s">
        <v>54</v>
      </c>
      <c r="F36" s="40">
        <v>36207</v>
      </c>
    </row>
    <row r="37" spans="1:6" ht="14.1" customHeight="1">
      <c r="A37" s="60"/>
      <c r="B37" s="31" t="s">
        <v>57</v>
      </c>
      <c r="C37" s="14">
        <v>0</v>
      </c>
      <c r="D37" s="62"/>
      <c r="E37" s="31" t="s">
        <v>57</v>
      </c>
      <c r="F37" s="40">
        <v>10905</v>
      </c>
    </row>
    <row r="38" spans="1:6" ht="14.1" customHeight="1">
      <c r="A38" s="60"/>
      <c r="B38" s="31" t="s">
        <v>55</v>
      </c>
      <c r="C38" s="14">
        <v>60000</v>
      </c>
      <c r="D38" s="62"/>
      <c r="E38" s="31" t="s">
        <v>55</v>
      </c>
      <c r="F38" s="40">
        <v>3917</v>
      </c>
    </row>
    <row r="39" spans="1:6" ht="14.1" customHeight="1">
      <c r="A39" s="60"/>
      <c r="B39" s="31" t="s">
        <v>38</v>
      </c>
      <c r="C39" s="14">
        <v>0</v>
      </c>
      <c r="D39" s="62"/>
      <c r="E39" s="31" t="s">
        <v>38</v>
      </c>
      <c r="F39" s="40">
        <v>14620</v>
      </c>
    </row>
    <row r="40" spans="1:6" ht="14.1" customHeight="1">
      <c r="A40" s="59" t="s">
        <v>43</v>
      </c>
      <c r="B40" s="30" t="s">
        <v>37</v>
      </c>
      <c r="C40" s="10">
        <f>SUM(C41:C48)</f>
        <v>108695</v>
      </c>
      <c r="D40" s="61" t="s">
        <v>46</v>
      </c>
      <c r="E40" s="30" t="s">
        <v>37</v>
      </c>
      <c r="F40" s="41">
        <f>SUM(F41:F48)</f>
        <v>136959</v>
      </c>
    </row>
    <row r="41" spans="1:6" ht="14.1" customHeight="1">
      <c r="A41" s="60"/>
      <c r="B41" s="31" t="s">
        <v>34</v>
      </c>
      <c r="C41" s="14">
        <v>41160</v>
      </c>
      <c r="D41" s="62"/>
      <c r="E41" s="31" t="s">
        <v>34</v>
      </c>
      <c r="F41" s="40">
        <v>91822</v>
      </c>
    </row>
    <row r="42" spans="1:6" ht="14.1" customHeight="1">
      <c r="A42" s="60"/>
      <c r="B42" s="31" t="s">
        <v>35</v>
      </c>
      <c r="C42" s="14">
        <v>64571</v>
      </c>
      <c r="D42" s="62"/>
      <c r="E42" s="31" t="s">
        <v>35</v>
      </c>
      <c r="F42" s="40">
        <v>0</v>
      </c>
    </row>
    <row r="43" spans="1:6" ht="14.1" customHeight="1">
      <c r="A43" s="60"/>
      <c r="B43" s="31" t="s">
        <v>39</v>
      </c>
      <c r="C43" s="14">
        <v>0</v>
      </c>
      <c r="D43" s="62"/>
      <c r="E43" s="31" t="s">
        <v>39</v>
      </c>
      <c r="F43" s="40">
        <v>17386</v>
      </c>
    </row>
    <row r="44" spans="1:6" ht="14.1" customHeight="1">
      <c r="A44" s="60"/>
      <c r="B44" s="31" t="s">
        <v>53</v>
      </c>
      <c r="C44" s="14">
        <v>0</v>
      </c>
      <c r="D44" s="62"/>
      <c r="E44" s="31" t="s">
        <v>53</v>
      </c>
      <c r="F44" s="40">
        <v>12566</v>
      </c>
    </row>
    <row r="45" spans="1:6" ht="14.1" customHeight="1">
      <c r="A45" s="60"/>
      <c r="B45" s="31" t="s">
        <v>54</v>
      </c>
      <c r="C45" s="14">
        <v>0</v>
      </c>
      <c r="D45" s="62"/>
      <c r="E45" s="31" t="s">
        <v>54</v>
      </c>
      <c r="F45" s="40">
        <v>7100</v>
      </c>
    </row>
    <row r="46" spans="1:6" ht="14.1" customHeight="1">
      <c r="A46" s="60"/>
      <c r="B46" s="31" t="s">
        <v>57</v>
      </c>
      <c r="C46" s="14">
        <v>0</v>
      </c>
      <c r="D46" s="62"/>
      <c r="E46" s="31" t="s">
        <v>57</v>
      </c>
      <c r="F46" s="40">
        <v>0</v>
      </c>
    </row>
    <row r="47" spans="1:6" ht="14.1" customHeight="1">
      <c r="A47" s="60"/>
      <c r="B47" s="31" t="s">
        <v>55</v>
      </c>
      <c r="C47" s="14">
        <v>0</v>
      </c>
      <c r="D47" s="62"/>
      <c r="E47" s="31" t="s">
        <v>55</v>
      </c>
      <c r="F47" s="40">
        <v>4000</v>
      </c>
    </row>
    <row r="48" spans="1:6" ht="14.1" customHeight="1">
      <c r="A48" s="60"/>
      <c r="B48" s="31" t="s">
        <v>38</v>
      </c>
      <c r="C48" s="14">
        <v>2964</v>
      </c>
      <c r="D48" s="62"/>
      <c r="E48" s="31" t="s">
        <v>38</v>
      </c>
      <c r="F48" s="40">
        <v>4085</v>
      </c>
    </row>
    <row r="49" spans="1:6" ht="14.1" customHeight="1">
      <c r="A49" s="59" t="s">
        <v>44</v>
      </c>
      <c r="B49" s="30" t="s">
        <v>37</v>
      </c>
      <c r="C49" s="10">
        <f>SUM(C50:C57)</f>
        <v>42473</v>
      </c>
      <c r="D49" s="61" t="s">
        <v>15</v>
      </c>
      <c r="E49" s="30" t="s">
        <v>37</v>
      </c>
      <c r="F49" s="41">
        <f>SUM(F50:F57)</f>
        <v>689660</v>
      </c>
    </row>
    <row r="50" spans="1:6" ht="14.1" customHeight="1">
      <c r="A50" s="60"/>
      <c r="B50" s="31" t="s">
        <v>34</v>
      </c>
      <c r="C50" s="14">
        <v>40869</v>
      </c>
      <c r="D50" s="62"/>
      <c r="E50" s="31" t="s">
        <v>34</v>
      </c>
      <c r="F50" s="40">
        <v>468860</v>
      </c>
    </row>
    <row r="51" spans="1:6" ht="14.1" customHeight="1">
      <c r="A51" s="60"/>
      <c r="B51" s="31" t="s">
        <v>35</v>
      </c>
      <c r="C51" s="14">
        <v>0</v>
      </c>
      <c r="D51" s="62"/>
      <c r="E51" s="31" t="s">
        <v>35</v>
      </c>
      <c r="F51" s="40">
        <v>73500</v>
      </c>
    </row>
    <row r="52" spans="1:6" ht="14.1" customHeight="1">
      <c r="A52" s="60"/>
      <c r="B52" s="31" t="s">
        <v>39</v>
      </c>
      <c r="C52" s="14">
        <v>0</v>
      </c>
      <c r="D52" s="62"/>
      <c r="E52" s="31" t="s">
        <v>39</v>
      </c>
      <c r="F52" s="40">
        <v>0</v>
      </c>
    </row>
    <row r="53" spans="1:6" ht="14.1" customHeight="1">
      <c r="A53" s="60"/>
      <c r="B53" s="31" t="s">
        <v>53</v>
      </c>
      <c r="C53" s="14">
        <v>0</v>
      </c>
      <c r="D53" s="62"/>
      <c r="E53" s="31" t="s">
        <v>53</v>
      </c>
      <c r="F53" s="40">
        <v>5930</v>
      </c>
    </row>
    <row r="54" spans="1:6" ht="14.1" customHeight="1">
      <c r="A54" s="60"/>
      <c r="B54" s="31" t="s">
        <v>54</v>
      </c>
      <c r="C54" s="14">
        <v>0</v>
      </c>
      <c r="D54" s="62"/>
      <c r="E54" s="31" t="s">
        <v>54</v>
      </c>
      <c r="F54" s="40">
        <v>25567</v>
      </c>
    </row>
    <row r="55" spans="1:6" ht="14.1" customHeight="1">
      <c r="A55" s="60"/>
      <c r="B55" s="31" t="s">
        <v>57</v>
      </c>
      <c r="C55" s="14">
        <v>0</v>
      </c>
      <c r="D55" s="62"/>
      <c r="E55" s="31" t="s">
        <v>57</v>
      </c>
      <c r="F55" s="40">
        <v>0</v>
      </c>
    </row>
    <row r="56" spans="1:6" ht="14.1" customHeight="1">
      <c r="A56" s="60"/>
      <c r="B56" s="31" t="s">
        <v>55</v>
      </c>
      <c r="C56" s="14">
        <v>0</v>
      </c>
      <c r="D56" s="62"/>
      <c r="E56" s="31" t="s">
        <v>55</v>
      </c>
      <c r="F56" s="40">
        <v>86515</v>
      </c>
    </row>
    <row r="57" spans="1:6" ht="14.1" customHeight="1">
      <c r="A57" s="60"/>
      <c r="B57" s="31" t="s">
        <v>38</v>
      </c>
      <c r="C57" s="14">
        <v>1604</v>
      </c>
      <c r="D57" s="62"/>
      <c r="E57" s="31" t="s">
        <v>38</v>
      </c>
      <c r="F57" s="40">
        <v>29288</v>
      </c>
    </row>
    <row r="58" spans="1:6" ht="14.1" customHeight="1">
      <c r="A58" s="59" t="s">
        <v>48</v>
      </c>
      <c r="B58" s="30" t="s">
        <v>37</v>
      </c>
      <c r="C58" s="10">
        <f>SUM(C59:C66)</f>
        <v>213503</v>
      </c>
      <c r="D58" s="61" t="s">
        <v>16</v>
      </c>
      <c r="E58" s="30" t="s">
        <v>37</v>
      </c>
      <c r="F58" s="41">
        <f>SUM(F59:F66)</f>
        <v>55258</v>
      </c>
    </row>
    <row r="59" spans="1:6" ht="14.1" customHeight="1">
      <c r="A59" s="60"/>
      <c r="B59" s="31" t="s">
        <v>34</v>
      </c>
      <c r="C59" s="14">
        <v>70000</v>
      </c>
      <c r="D59" s="62"/>
      <c r="E59" s="31" t="s">
        <v>34</v>
      </c>
      <c r="F59" s="40">
        <v>0</v>
      </c>
    </row>
    <row r="60" spans="1:6" ht="14.1" customHeight="1">
      <c r="A60" s="60"/>
      <c r="B60" s="31" t="s">
        <v>35</v>
      </c>
      <c r="C60" s="14">
        <v>0</v>
      </c>
      <c r="D60" s="62"/>
      <c r="E60" s="31" t="s">
        <v>35</v>
      </c>
      <c r="F60" s="40">
        <v>0</v>
      </c>
    </row>
    <row r="61" spans="1:6" ht="14.1" customHeight="1">
      <c r="A61" s="60"/>
      <c r="B61" s="31" t="s">
        <v>39</v>
      </c>
      <c r="C61" s="14">
        <v>0</v>
      </c>
      <c r="D61" s="62"/>
      <c r="E61" s="31" t="s">
        <v>39</v>
      </c>
      <c r="F61" s="40">
        <v>0</v>
      </c>
    </row>
    <row r="62" spans="1:6" ht="14.1" customHeight="1">
      <c r="A62" s="60"/>
      <c r="B62" s="31" t="s">
        <v>53</v>
      </c>
      <c r="C62" s="14">
        <v>3000</v>
      </c>
      <c r="D62" s="62"/>
      <c r="E62" s="31" t="s">
        <v>53</v>
      </c>
      <c r="F62" s="40">
        <v>0</v>
      </c>
    </row>
    <row r="63" spans="1:6" ht="14.1" customHeight="1">
      <c r="A63" s="60"/>
      <c r="B63" s="31" t="s">
        <v>54</v>
      </c>
      <c r="C63" s="14">
        <v>111502</v>
      </c>
      <c r="D63" s="62"/>
      <c r="E63" s="31" t="s">
        <v>54</v>
      </c>
      <c r="F63" s="40">
        <v>54607</v>
      </c>
    </row>
    <row r="64" spans="1:6" ht="14.1" customHeight="1">
      <c r="A64" s="60"/>
      <c r="B64" s="31" t="s">
        <v>57</v>
      </c>
      <c r="C64" s="14">
        <v>0</v>
      </c>
      <c r="D64" s="62"/>
      <c r="E64" s="31" t="s">
        <v>57</v>
      </c>
      <c r="F64" s="40">
        <v>0</v>
      </c>
    </row>
    <row r="65" spans="1:6" ht="14.1" customHeight="1">
      <c r="A65" s="60"/>
      <c r="B65" s="31" t="s">
        <v>55</v>
      </c>
      <c r="C65" s="14">
        <v>10000</v>
      </c>
      <c r="D65" s="62"/>
      <c r="E65" s="31" t="s">
        <v>55</v>
      </c>
      <c r="F65" s="40">
        <v>0</v>
      </c>
    </row>
    <row r="66" spans="1:6" ht="14.1" customHeight="1">
      <c r="A66" s="60"/>
      <c r="B66" s="31" t="s">
        <v>38</v>
      </c>
      <c r="C66" s="14">
        <v>19001</v>
      </c>
      <c r="D66" s="62"/>
      <c r="E66" s="31" t="s">
        <v>38</v>
      </c>
      <c r="F66" s="40">
        <v>651</v>
      </c>
    </row>
    <row r="67" spans="1:6" ht="14.1" customHeight="1">
      <c r="A67" s="59" t="s">
        <v>45</v>
      </c>
      <c r="B67" s="54" t="s">
        <v>37</v>
      </c>
      <c r="C67" s="10">
        <f>SUM(C68:C75)</f>
        <v>95057</v>
      </c>
      <c r="D67" s="64" t="s">
        <v>52</v>
      </c>
      <c r="E67" s="30" t="s">
        <v>37</v>
      </c>
      <c r="F67" s="41">
        <f>SUM(F68:F75)</f>
        <v>63426</v>
      </c>
    </row>
    <row r="68" spans="1:6" ht="14.1" customHeight="1">
      <c r="A68" s="60"/>
      <c r="B68" s="55" t="s">
        <v>34</v>
      </c>
      <c r="C68" s="14">
        <v>94100</v>
      </c>
      <c r="D68" s="62"/>
      <c r="E68" s="31" t="s">
        <v>34</v>
      </c>
      <c r="F68" s="40">
        <v>10000</v>
      </c>
    </row>
    <row r="69" spans="1:6" ht="14.1" customHeight="1">
      <c r="A69" s="60"/>
      <c r="B69" s="55" t="s">
        <v>35</v>
      </c>
      <c r="C69" s="14">
        <v>15</v>
      </c>
      <c r="D69" s="62"/>
      <c r="E69" s="31" t="s">
        <v>35</v>
      </c>
      <c r="F69" s="40">
        <v>0</v>
      </c>
    </row>
    <row r="70" spans="1:6" ht="14.1" customHeight="1">
      <c r="A70" s="60"/>
      <c r="B70" s="55" t="s">
        <v>39</v>
      </c>
      <c r="C70" s="14">
        <v>7</v>
      </c>
      <c r="D70" s="62"/>
      <c r="E70" s="31" t="s">
        <v>39</v>
      </c>
      <c r="F70" s="40">
        <v>0</v>
      </c>
    </row>
    <row r="71" spans="1:6" ht="14.1" customHeight="1">
      <c r="A71" s="60"/>
      <c r="B71" s="31" t="s">
        <v>53</v>
      </c>
      <c r="C71" s="14">
        <v>10</v>
      </c>
      <c r="D71" s="62"/>
      <c r="E71" s="31" t="s">
        <v>53</v>
      </c>
      <c r="F71" s="40">
        <v>4000</v>
      </c>
    </row>
    <row r="72" spans="1:6" ht="14.1" customHeight="1">
      <c r="A72" s="60"/>
      <c r="B72" s="31" t="s">
        <v>54</v>
      </c>
      <c r="C72" s="14">
        <v>800</v>
      </c>
      <c r="D72" s="62"/>
      <c r="E72" s="31" t="s">
        <v>54</v>
      </c>
      <c r="F72" s="40">
        <v>49426</v>
      </c>
    </row>
    <row r="73" spans="1:6" ht="14.1" customHeight="1">
      <c r="A73" s="60"/>
      <c r="B73" s="31" t="s">
        <v>57</v>
      </c>
      <c r="C73" s="57">
        <v>15</v>
      </c>
      <c r="D73" s="62"/>
      <c r="E73" s="31" t="s">
        <v>57</v>
      </c>
      <c r="F73" s="58">
        <v>0</v>
      </c>
    </row>
    <row r="74" spans="1:6" ht="14.1" customHeight="1">
      <c r="A74" s="60"/>
      <c r="B74" s="31" t="s">
        <v>55</v>
      </c>
      <c r="C74" s="57">
        <v>50</v>
      </c>
      <c r="D74" s="62"/>
      <c r="E74" s="31" t="s">
        <v>55</v>
      </c>
      <c r="F74" s="58">
        <v>0</v>
      </c>
    </row>
    <row r="75" spans="1:6" ht="14.1" customHeight="1" thickBot="1">
      <c r="A75" s="63"/>
      <c r="B75" s="56" t="s">
        <v>38</v>
      </c>
      <c r="C75" s="43">
        <v>60</v>
      </c>
      <c r="D75" s="65"/>
      <c r="E75" s="42" t="s">
        <v>38</v>
      </c>
      <c r="F75" s="53">
        <v>0</v>
      </c>
    </row>
  </sheetData>
  <mergeCells count="18">
    <mergeCell ref="A2:C2"/>
    <mergeCell ref="D2:F2"/>
    <mergeCell ref="A4:A12"/>
    <mergeCell ref="D4:D12"/>
    <mergeCell ref="A13:A21"/>
    <mergeCell ref="D13:D21"/>
    <mergeCell ref="A22:A30"/>
    <mergeCell ref="D22:D30"/>
    <mergeCell ref="A31:A39"/>
    <mergeCell ref="D31:D39"/>
    <mergeCell ref="A40:A48"/>
    <mergeCell ref="D40:D48"/>
    <mergeCell ref="A49:A57"/>
    <mergeCell ref="D49:D57"/>
    <mergeCell ref="A58:A66"/>
    <mergeCell ref="D58:D66"/>
    <mergeCell ref="A67:A75"/>
    <mergeCell ref="D67:D75"/>
  </mergeCells>
  <phoneticPr fontId="2" type="noConversion"/>
  <pageMargins left="0.98425196850393704" right="0.51181102362204722" top="0.9055118110236221" bottom="0.23622047244094491" header="0.47244094488188981" footer="0.15748031496062992"/>
  <pageSetup paperSize="9" scale="70" orientation="portrait" verticalDpi="0" r:id="rId1"/>
  <headerFooter>
    <oddHeader>&amp;C&amp;"바탕체,보통"&amp;20 2012년 남동장애인종합복지관외 예산총괄표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4"/>
  <sheetViews>
    <sheetView topLeftCell="A61" workbookViewId="0">
      <selection activeCell="G90" sqref="G90"/>
    </sheetView>
  </sheetViews>
  <sheetFormatPr defaultRowHeight="13.5"/>
  <cols>
    <col min="1" max="1" width="18.625" style="1" customWidth="1"/>
    <col min="2" max="2" width="17.625" style="2" customWidth="1"/>
    <col min="3" max="3" width="18.625" style="1" customWidth="1"/>
    <col min="4" max="4" width="17.625" style="2" customWidth="1"/>
    <col min="5" max="16384" width="9" style="4"/>
  </cols>
  <sheetData>
    <row r="1" spans="1:4">
      <c r="D1" s="3" t="s">
        <v>20</v>
      </c>
    </row>
    <row r="2" spans="1:4" s="1" customFormat="1">
      <c r="A2" s="5" t="s">
        <v>0</v>
      </c>
      <c r="B2" s="6" t="s">
        <v>1</v>
      </c>
      <c r="C2" s="7" t="s">
        <v>0</v>
      </c>
      <c r="D2" s="8" t="s">
        <v>1</v>
      </c>
    </row>
    <row r="3" spans="1:4">
      <c r="A3" s="9" t="s">
        <v>2</v>
      </c>
      <c r="B3" s="10">
        <v>198603</v>
      </c>
      <c r="C3" s="11" t="s">
        <v>11</v>
      </c>
      <c r="D3" s="12">
        <v>1023252</v>
      </c>
    </row>
    <row r="4" spans="1:4">
      <c r="A4" s="13" t="s">
        <v>3</v>
      </c>
      <c r="B4" s="14">
        <v>806</v>
      </c>
      <c r="C4" s="15" t="s">
        <v>12</v>
      </c>
      <c r="D4" s="16">
        <v>11052</v>
      </c>
    </row>
    <row r="5" spans="1:4">
      <c r="A5" s="13" t="s">
        <v>4</v>
      </c>
      <c r="B5" s="14">
        <v>990800</v>
      </c>
      <c r="C5" s="15" t="s">
        <v>13</v>
      </c>
      <c r="D5" s="16">
        <v>110566</v>
      </c>
    </row>
    <row r="6" spans="1:4">
      <c r="A6" s="13" t="s">
        <v>5</v>
      </c>
      <c r="B6" s="14">
        <v>100000</v>
      </c>
      <c r="C6" s="15" t="s">
        <v>14</v>
      </c>
      <c r="D6" s="16">
        <v>161812</v>
      </c>
    </row>
    <row r="7" spans="1:4">
      <c r="A7" s="13" t="s">
        <v>6</v>
      </c>
      <c r="B7" s="14">
        <v>62487</v>
      </c>
      <c r="C7" s="15" t="s">
        <v>15</v>
      </c>
      <c r="D7" s="16">
        <v>127045</v>
      </c>
    </row>
    <row r="8" spans="1:4">
      <c r="A8" s="13" t="s">
        <v>7</v>
      </c>
      <c r="B8" s="14">
        <v>49799</v>
      </c>
      <c r="C8" s="15" t="s">
        <v>16</v>
      </c>
      <c r="D8" s="16">
        <v>51381</v>
      </c>
    </row>
    <row r="9" spans="1:4">
      <c r="A9" s="13" t="s">
        <v>8</v>
      </c>
      <c r="B9" s="14">
        <v>18329</v>
      </c>
      <c r="C9" s="15" t="s">
        <v>17</v>
      </c>
      <c r="D9" s="16">
        <f>1642018-SUM(D3:D8)</f>
        <v>156910</v>
      </c>
    </row>
    <row r="10" spans="1:4">
      <c r="A10" s="13" t="s">
        <v>9</v>
      </c>
      <c r="B10" s="14">
        <v>209348</v>
      </c>
      <c r="C10" s="15"/>
      <c r="D10" s="16"/>
    </row>
    <row r="11" spans="1:4">
      <c r="A11" s="17" t="s">
        <v>10</v>
      </c>
      <c r="B11" s="18">
        <v>11846</v>
      </c>
      <c r="C11" s="19"/>
      <c r="D11" s="20"/>
    </row>
    <row r="12" spans="1:4">
      <c r="A12" s="21" t="s">
        <v>18</v>
      </c>
      <c r="B12" s="22">
        <f>SUM(B3:B11)</f>
        <v>1642018</v>
      </c>
      <c r="C12" s="23" t="s">
        <v>19</v>
      </c>
      <c r="D12" s="24">
        <f>SUM(D3:D11)</f>
        <v>1642018</v>
      </c>
    </row>
    <row r="13" spans="1:4">
      <c r="A13" s="25"/>
      <c r="B13" s="26"/>
      <c r="C13" s="25"/>
      <c r="D13" s="27" t="s">
        <v>21</v>
      </c>
    </row>
    <row r="14" spans="1:4">
      <c r="A14" s="5" t="s">
        <v>0</v>
      </c>
      <c r="B14" s="6" t="s">
        <v>1</v>
      </c>
      <c r="C14" s="7" t="s">
        <v>0</v>
      </c>
      <c r="D14" s="8" t="s">
        <v>1</v>
      </c>
    </row>
    <row r="15" spans="1:4">
      <c r="A15" s="9" t="s">
        <v>2</v>
      </c>
      <c r="B15" s="10">
        <v>0</v>
      </c>
      <c r="C15" s="11" t="s">
        <v>11</v>
      </c>
      <c r="D15" s="12">
        <v>89849</v>
      </c>
    </row>
    <row r="16" spans="1:4">
      <c r="A16" s="13" t="s">
        <v>3</v>
      </c>
      <c r="B16" s="14">
        <v>0</v>
      </c>
      <c r="C16" s="15" t="s">
        <v>12</v>
      </c>
      <c r="D16" s="16">
        <v>720</v>
      </c>
    </row>
    <row r="17" spans="1:4">
      <c r="A17" s="13" t="s">
        <v>4</v>
      </c>
      <c r="B17" s="14">
        <v>84435</v>
      </c>
      <c r="C17" s="15" t="s">
        <v>13</v>
      </c>
      <c r="D17" s="16">
        <v>1415</v>
      </c>
    </row>
    <row r="18" spans="1:4">
      <c r="A18" s="13" t="s">
        <v>5</v>
      </c>
      <c r="B18" s="14">
        <v>0</v>
      </c>
      <c r="C18" s="15" t="s">
        <v>14</v>
      </c>
      <c r="D18" s="16">
        <v>0</v>
      </c>
    </row>
    <row r="19" spans="1:4">
      <c r="A19" s="13" t="s">
        <v>6</v>
      </c>
      <c r="B19" s="14">
        <v>5550</v>
      </c>
      <c r="C19" s="15" t="s">
        <v>15</v>
      </c>
      <c r="D19" s="16">
        <v>53360</v>
      </c>
    </row>
    <row r="20" spans="1:4">
      <c r="A20" s="13" t="s">
        <v>7</v>
      </c>
      <c r="B20" s="14">
        <v>58308</v>
      </c>
      <c r="C20" s="15" t="s">
        <v>16</v>
      </c>
      <c r="D20" s="16">
        <v>1353</v>
      </c>
    </row>
    <row r="21" spans="1:4">
      <c r="A21" s="13" t="s">
        <v>8</v>
      </c>
      <c r="B21" s="14">
        <v>1020</v>
      </c>
      <c r="C21" s="15" t="s">
        <v>17</v>
      </c>
      <c r="D21" s="16">
        <f>164834-SUM(D15:D20)</f>
        <v>18137</v>
      </c>
    </row>
    <row r="22" spans="1:4">
      <c r="A22" s="13" t="s">
        <v>9</v>
      </c>
      <c r="B22" s="14">
        <v>15514</v>
      </c>
      <c r="C22" s="15"/>
      <c r="D22" s="16"/>
    </row>
    <row r="23" spans="1:4">
      <c r="A23" s="17" t="s">
        <v>10</v>
      </c>
      <c r="B23" s="18">
        <v>7</v>
      </c>
      <c r="C23" s="19"/>
      <c r="D23" s="20"/>
    </row>
    <row r="24" spans="1:4">
      <c r="A24" s="21" t="s">
        <v>18</v>
      </c>
      <c r="B24" s="22">
        <f>SUM(B15:B23)</f>
        <v>164834</v>
      </c>
      <c r="C24" s="23" t="s">
        <v>19</v>
      </c>
      <c r="D24" s="24">
        <f>SUM(D15:D23)</f>
        <v>164834</v>
      </c>
    </row>
    <row r="25" spans="1:4">
      <c r="A25" s="25"/>
      <c r="B25" s="26"/>
      <c r="C25" s="25"/>
      <c r="D25" s="27" t="s">
        <v>22</v>
      </c>
    </row>
    <row r="26" spans="1:4">
      <c r="A26" s="5" t="s">
        <v>0</v>
      </c>
      <c r="B26" s="6" t="s">
        <v>1</v>
      </c>
      <c r="C26" s="7" t="s">
        <v>0</v>
      </c>
      <c r="D26" s="8" t="s">
        <v>1</v>
      </c>
    </row>
    <row r="27" spans="1:4">
      <c r="A27" s="9" t="s">
        <v>2</v>
      </c>
      <c r="B27" s="10">
        <v>27982</v>
      </c>
      <c r="C27" s="11" t="s">
        <v>11</v>
      </c>
      <c r="D27" s="12">
        <v>59381</v>
      </c>
    </row>
    <row r="28" spans="1:4">
      <c r="A28" s="13" t="s">
        <v>3</v>
      </c>
      <c r="B28" s="14">
        <v>0</v>
      </c>
      <c r="C28" s="15" t="s">
        <v>12</v>
      </c>
      <c r="D28" s="16">
        <v>0</v>
      </c>
    </row>
    <row r="29" spans="1:4">
      <c r="A29" s="13" t="s">
        <v>4</v>
      </c>
      <c r="B29" s="14">
        <v>61376</v>
      </c>
      <c r="C29" s="15" t="s">
        <v>13</v>
      </c>
      <c r="D29" s="16">
        <v>964</v>
      </c>
    </row>
    <row r="30" spans="1:4">
      <c r="A30" s="13" t="s">
        <v>23</v>
      </c>
      <c r="B30" s="14">
        <v>14102</v>
      </c>
      <c r="C30" s="15" t="s">
        <v>14</v>
      </c>
      <c r="D30" s="16">
        <v>0</v>
      </c>
    </row>
    <row r="31" spans="1:4">
      <c r="A31" s="13" t="s">
        <v>6</v>
      </c>
      <c r="B31" s="14">
        <v>0</v>
      </c>
      <c r="C31" s="15" t="s">
        <v>15</v>
      </c>
      <c r="D31" s="16">
        <v>43119</v>
      </c>
    </row>
    <row r="32" spans="1:4">
      <c r="A32" s="13" t="s">
        <v>7</v>
      </c>
      <c r="B32" s="14">
        <v>0</v>
      </c>
      <c r="C32" s="15" t="s">
        <v>16</v>
      </c>
      <c r="D32" s="16">
        <v>0</v>
      </c>
    </row>
    <row r="33" spans="1:4">
      <c r="A33" s="13" t="s">
        <v>8</v>
      </c>
      <c r="B33" s="14">
        <v>0</v>
      </c>
      <c r="C33" s="15" t="s">
        <v>17</v>
      </c>
      <c r="D33" s="16">
        <v>0</v>
      </c>
    </row>
    <row r="34" spans="1:4">
      <c r="A34" s="13" t="s">
        <v>9</v>
      </c>
      <c r="B34" s="14">
        <v>0</v>
      </c>
      <c r="C34" s="15"/>
      <c r="D34" s="16"/>
    </row>
    <row r="35" spans="1:4">
      <c r="A35" s="17" t="s">
        <v>10</v>
      </c>
      <c r="B35" s="18">
        <v>4</v>
      </c>
      <c r="C35" s="19"/>
      <c r="D35" s="20"/>
    </row>
    <row r="36" spans="1:4">
      <c r="A36" s="21" t="s">
        <v>18</v>
      </c>
      <c r="B36" s="22">
        <f>SUM(B27:B35)</f>
        <v>103464</v>
      </c>
      <c r="C36" s="23" t="s">
        <v>19</v>
      </c>
      <c r="D36" s="24">
        <f>SUM(D27:D35)</f>
        <v>103464</v>
      </c>
    </row>
    <row r="37" spans="1:4">
      <c r="A37" s="25"/>
      <c r="B37" s="26"/>
      <c r="C37" s="25"/>
      <c r="D37" s="27" t="s">
        <v>24</v>
      </c>
    </row>
    <row r="38" spans="1:4">
      <c r="A38" s="5" t="s">
        <v>0</v>
      </c>
      <c r="B38" s="6" t="s">
        <v>1</v>
      </c>
      <c r="C38" s="7" t="s">
        <v>0</v>
      </c>
      <c r="D38" s="8" t="s">
        <v>1</v>
      </c>
    </row>
    <row r="39" spans="1:4">
      <c r="A39" s="9" t="s">
        <v>2</v>
      </c>
      <c r="B39" s="10">
        <v>0</v>
      </c>
      <c r="C39" s="11" t="s">
        <v>11</v>
      </c>
      <c r="D39" s="12">
        <v>36763</v>
      </c>
    </row>
    <row r="40" spans="1:4">
      <c r="A40" s="13" t="s">
        <v>3</v>
      </c>
      <c r="B40" s="14">
        <v>0</v>
      </c>
      <c r="C40" s="15" t="s">
        <v>12</v>
      </c>
      <c r="D40" s="16">
        <v>0</v>
      </c>
    </row>
    <row r="41" spans="1:4">
      <c r="A41" s="13" t="s">
        <v>4</v>
      </c>
      <c r="B41" s="14">
        <v>45750</v>
      </c>
      <c r="C41" s="15" t="s">
        <v>13</v>
      </c>
      <c r="D41" s="16">
        <v>11092</v>
      </c>
    </row>
    <row r="42" spans="1:4">
      <c r="A42" s="13" t="s">
        <v>5</v>
      </c>
      <c r="B42" s="14">
        <v>0</v>
      </c>
      <c r="C42" s="15" t="s">
        <v>14</v>
      </c>
      <c r="D42" s="16">
        <v>0</v>
      </c>
    </row>
    <row r="43" spans="1:4">
      <c r="A43" s="13" t="s">
        <v>6</v>
      </c>
      <c r="B43" s="14">
        <v>2500</v>
      </c>
      <c r="C43" s="15" t="s">
        <v>15</v>
      </c>
      <c r="D43" s="16">
        <v>0</v>
      </c>
    </row>
    <row r="44" spans="1:4">
      <c r="A44" s="13" t="s">
        <v>7</v>
      </c>
      <c r="B44" s="14">
        <v>0</v>
      </c>
      <c r="C44" s="15" t="s">
        <v>16</v>
      </c>
      <c r="D44" s="16">
        <v>957</v>
      </c>
    </row>
    <row r="45" spans="1:4">
      <c r="A45" s="13" t="s">
        <v>8</v>
      </c>
      <c r="B45" s="14">
        <v>0</v>
      </c>
      <c r="C45" s="15" t="s">
        <v>17</v>
      </c>
      <c r="D45" s="16">
        <f>49213-SUM(D39:D44)</f>
        <v>401</v>
      </c>
    </row>
    <row r="46" spans="1:4">
      <c r="A46" s="13" t="s">
        <v>9</v>
      </c>
      <c r="B46" s="14">
        <v>957</v>
      </c>
      <c r="C46" s="15"/>
      <c r="D46" s="16"/>
    </row>
    <row r="47" spans="1:4">
      <c r="A47" s="17" t="s">
        <v>10</v>
      </c>
      <c r="B47" s="18">
        <v>6</v>
      </c>
      <c r="C47" s="19"/>
      <c r="D47" s="20"/>
    </row>
    <row r="48" spans="1:4">
      <c r="A48" s="21" t="s">
        <v>18</v>
      </c>
      <c r="B48" s="22">
        <f>SUM(B39:B47)</f>
        <v>49213</v>
      </c>
      <c r="C48" s="23" t="s">
        <v>19</v>
      </c>
      <c r="D48" s="24">
        <f>SUM(D39:D47)</f>
        <v>49213</v>
      </c>
    </row>
    <row r="51" spans="1:4">
      <c r="A51" s="25"/>
      <c r="B51" s="26"/>
      <c r="C51" s="25"/>
      <c r="D51" s="27" t="s">
        <v>25</v>
      </c>
    </row>
    <row r="52" spans="1:4">
      <c r="A52" s="5" t="s">
        <v>0</v>
      </c>
      <c r="B52" s="6" t="s">
        <v>1</v>
      </c>
      <c r="C52" s="7" t="s">
        <v>0</v>
      </c>
      <c r="D52" s="8" t="s">
        <v>1</v>
      </c>
    </row>
    <row r="53" spans="1:4">
      <c r="A53" s="9" t="s">
        <v>2</v>
      </c>
      <c r="B53" s="10">
        <v>541616</v>
      </c>
      <c r="C53" s="11" t="s">
        <v>11</v>
      </c>
      <c r="D53" s="12">
        <v>478941</v>
      </c>
    </row>
    <row r="54" spans="1:4">
      <c r="A54" s="13" t="s">
        <v>3</v>
      </c>
      <c r="B54" s="14">
        <v>0</v>
      </c>
      <c r="C54" s="15" t="s">
        <v>12</v>
      </c>
      <c r="D54" s="16">
        <v>0</v>
      </c>
    </row>
    <row r="55" spans="1:4">
      <c r="A55" s="13" t="s">
        <v>4</v>
      </c>
      <c r="B55" s="14">
        <v>0</v>
      </c>
      <c r="C55" s="15" t="s">
        <v>13</v>
      </c>
      <c r="D55" s="16">
        <v>12908</v>
      </c>
    </row>
    <row r="56" spans="1:4">
      <c r="A56" s="13" t="s">
        <v>5</v>
      </c>
      <c r="B56" s="14">
        <v>0</v>
      </c>
      <c r="C56" s="15" t="s">
        <v>14</v>
      </c>
      <c r="D56" s="16">
        <v>1427</v>
      </c>
    </row>
    <row r="57" spans="1:4">
      <c r="A57" s="13" t="s">
        <v>6</v>
      </c>
      <c r="B57" s="14">
        <v>0</v>
      </c>
      <c r="C57" s="15" t="s">
        <v>15</v>
      </c>
      <c r="D57" s="16">
        <v>2107</v>
      </c>
    </row>
    <row r="58" spans="1:4">
      <c r="A58" s="13" t="s">
        <v>7</v>
      </c>
      <c r="B58" s="14">
        <v>0</v>
      </c>
      <c r="C58" s="15" t="s">
        <v>16</v>
      </c>
      <c r="D58" s="16">
        <v>54080</v>
      </c>
    </row>
    <row r="59" spans="1:4">
      <c r="A59" s="13" t="s">
        <v>8</v>
      </c>
      <c r="B59" s="14">
        <v>0</v>
      </c>
      <c r="C59" s="15" t="s">
        <v>17</v>
      </c>
      <c r="D59" s="16">
        <f>619091-SUM(D53:D58)</f>
        <v>69628</v>
      </c>
    </row>
    <row r="60" spans="1:4">
      <c r="A60" s="13" t="s">
        <v>9</v>
      </c>
      <c r="B60" s="14">
        <v>77421</v>
      </c>
      <c r="C60" s="15"/>
      <c r="D60" s="16"/>
    </row>
    <row r="61" spans="1:4">
      <c r="A61" s="17" t="s">
        <v>10</v>
      </c>
      <c r="B61" s="18">
        <v>54</v>
      </c>
      <c r="C61" s="19"/>
      <c r="D61" s="20"/>
    </row>
    <row r="62" spans="1:4">
      <c r="A62" s="21" t="s">
        <v>18</v>
      </c>
      <c r="B62" s="22">
        <f>SUM(B53:B61)</f>
        <v>619091</v>
      </c>
      <c r="C62" s="23" t="s">
        <v>19</v>
      </c>
      <c r="D62" s="24">
        <f>SUM(D53:D61)</f>
        <v>619091</v>
      </c>
    </row>
    <row r="63" spans="1:4">
      <c r="A63" s="25"/>
      <c r="B63" s="26"/>
      <c r="C63" s="25"/>
      <c r="D63" s="27" t="s">
        <v>26</v>
      </c>
    </row>
    <row r="64" spans="1:4">
      <c r="A64" s="5" t="s">
        <v>0</v>
      </c>
      <c r="B64" s="6" t="s">
        <v>1</v>
      </c>
      <c r="C64" s="7" t="s">
        <v>0</v>
      </c>
      <c r="D64" s="8" t="s">
        <v>1</v>
      </c>
    </row>
    <row r="65" spans="1:4">
      <c r="A65" s="9" t="s">
        <v>2</v>
      </c>
      <c r="B65" s="10">
        <v>0</v>
      </c>
      <c r="C65" s="11" t="s">
        <v>11</v>
      </c>
      <c r="D65" s="12">
        <v>44532</v>
      </c>
    </row>
    <row r="66" spans="1:4">
      <c r="A66" s="13" t="s">
        <v>3</v>
      </c>
      <c r="B66" s="14">
        <v>0</v>
      </c>
      <c r="C66" s="15" t="s">
        <v>12</v>
      </c>
      <c r="D66" s="16">
        <v>0</v>
      </c>
    </row>
    <row r="67" spans="1:4">
      <c r="A67" s="13" t="s">
        <v>4</v>
      </c>
      <c r="B67" s="14">
        <v>66160</v>
      </c>
      <c r="C67" s="15" t="s">
        <v>13</v>
      </c>
      <c r="D67" s="16">
        <v>0</v>
      </c>
    </row>
    <row r="68" spans="1:4">
      <c r="A68" s="13" t="s">
        <v>5</v>
      </c>
      <c r="B68" s="14">
        <v>0</v>
      </c>
      <c r="C68" s="15" t="s">
        <v>14</v>
      </c>
      <c r="D68" s="16">
        <v>21628</v>
      </c>
    </row>
    <row r="69" spans="1:4">
      <c r="A69" s="13" t="s">
        <v>6</v>
      </c>
      <c r="B69" s="14">
        <v>0</v>
      </c>
      <c r="C69" s="15" t="s">
        <v>15</v>
      </c>
      <c r="D69" s="16">
        <v>0</v>
      </c>
    </row>
    <row r="70" spans="1:4">
      <c r="A70" s="13" t="s">
        <v>7</v>
      </c>
      <c r="B70" s="14">
        <v>0</v>
      </c>
      <c r="C70" s="15" t="s">
        <v>16</v>
      </c>
      <c r="D70" s="16">
        <v>0</v>
      </c>
    </row>
    <row r="71" spans="1:4">
      <c r="A71" s="13" t="s">
        <v>8</v>
      </c>
      <c r="B71" s="14">
        <v>0</v>
      </c>
      <c r="C71" s="15" t="s">
        <v>17</v>
      </c>
      <c r="D71" s="16">
        <f>66160-SUM(D65:D70)</f>
        <v>0</v>
      </c>
    </row>
    <row r="72" spans="1:4">
      <c r="A72" s="13" t="s">
        <v>9</v>
      </c>
      <c r="B72" s="14">
        <v>0</v>
      </c>
      <c r="C72" s="15"/>
      <c r="D72" s="16"/>
    </row>
    <row r="73" spans="1:4">
      <c r="A73" s="17" t="s">
        <v>10</v>
      </c>
      <c r="B73" s="18">
        <v>0</v>
      </c>
      <c r="C73" s="19"/>
      <c r="D73" s="20"/>
    </row>
    <row r="74" spans="1:4">
      <c r="A74" s="21" t="s">
        <v>18</v>
      </c>
      <c r="B74" s="22">
        <f>SUM(B65:B73)</f>
        <v>66160</v>
      </c>
      <c r="C74" s="23" t="s">
        <v>19</v>
      </c>
      <c r="D74" s="24">
        <f>SUM(D65:D73)</f>
        <v>66160</v>
      </c>
    </row>
    <row r="75" spans="1:4">
      <c r="A75" s="25"/>
      <c r="B75" s="26"/>
      <c r="C75" s="25"/>
      <c r="D75" s="27" t="s">
        <v>27</v>
      </c>
    </row>
    <row r="76" spans="1:4">
      <c r="A76" s="5" t="s">
        <v>0</v>
      </c>
      <c r="B76" s="6" t="s">
        <v>1</v>
      </c>
      <c r="C76" s="7" t="s">
        <v>0</v>
      </c>
      <c r="D76" s="8" t="s">
        <v>1</v>
      </c>
    </row>
    <row r="77" spans="1:4">
      <c r="A77" s="9" t="s">
        <v>2</v>
      </c>
      <c r="B77" s="10">
        <v>51561</v>
      </c>
      <c r="C77" s="11" t="s">
        <v>11</v>
      </c>
      <c r="D77" s="12">
        <v>30998</v>
      </c>
    </row>
    <row r="78" spans="1:4">
      <c r="A78" s="13" t="s">
        <v>3</v>
      </c>
      <c r="B78" s="14">
        <v>0</v>
      </c>
      <c r="C78" s="15" t="s">
        <v>12</v>
      </c>
      <c r="D78" s="16">
        <v>10</v>
      </c>
    </row>
    <row r="79" spans="1:4">
      <c r="A79" s="13" t="s">
        <v>4</v>
      </c>
      <c r="B79" s="14">
        <v>0</v>
      </c>
      <c r="C79" s="15" t="s">
        <v>13</v>
      </c>
      <c r="D79" s="16">
        <v>131</v>
      </c>
    </row>
    <row r="80" spans="1:4">
      <c r="A80" s="13" t="s">
        <v>5</v>
      </c>
      <c r="B80" s="14">
        <v>0</v>
      </c>
      <c r="C80" s="15" t="s">
        <v>14</v>
      </c>
      <c r="D80" s="16">
        <v>0</v>
      </c>
    </row>
    <row r="81" spans="1:4">
      <c r="A81" s="13" t="s">
        <v>6</v>
      </c>
      <c r="B81" s="14">
        <v>0</v>
      </c>
      <c r="C81" s="15" t="s">
        <v>15</v>
      </c>
      <c r="D81" s="16">
        <v>2547</v>
      </c>
    </row>
    <row r="82" spans="1:4">
      <c r="A82" s="13" t="s">
        <v>7</v>
      </c>
      <c r="B82" s="14">
        <v>0</v>
      </c>
      <c r="C82" s="15" t="s">
        <v>16</v>
      </c>
      <c r="D82" s="16">
        <v>0</v>
      </c>
    </row>
    <row r="83" spans="1:4">
      <c r="A83" s="13" t="s">
        <v>8</v>
      </c>
      <c r="B83" s="14">
        <v>0</v>
      </c>
      <c r="C83" s="15" t="s">
        <v>17</v>
      </c>
      <c r="D83" s="16">
        <f>51569-SUM(D77:D82)</f>
        <v>17883</v>
      </c>
    </row>
    <row r="84" spans="1:4">
      <c r="A84" s="13" t="s">
        <v>9</v>
      </c>
      <c r="B84" s="14">
        <v>0</v>
      </c>
      <c r="C84" s="15"/>
      <c r="D84" s="16"/>
    </row>
    <row r="85" spans="1:4">
      <c r="A85" s="17" t="s">
        <v>10</v>
      </c>
      <c r="B85" s="18">
        <v>8</v>
      </c>
      <c r="C85" s="19"/>
      <c r="D85" s="20"/>
    </row>
    <row r="86" spans="1:4">
      <c r="A86" s="21" t="s">
        <v>18</v>
      </c>
      <c r="B86" s="22">
        <f>SUM(B77:B85)</f>
        <v>51569</v>
      </c>
      <c r="C86" s="23" t="s">
        <v>19</v>
      </c>
      <c r="D86" s="24">
        <f>SUM(D77:D85)</f>
        <v>51569</v>
      </c>
    </row>
    <row r="87" spans="1:4">
      <c r="A87" s="25"/>
      <c r="B87" s="26"/>
      <c r="C87" s="25"/>
      <c r="D87" s="27" t="s">
        <v>28</v>
      </c>
    </row>
    <row r="88" spans="1:4">
      <c r="A88" s="5" t="s">
        <v>0</v>
      </c>
      <c r="B88" s="6" t="s">
        <v>1</v>
      </c>
      <c r="C88" s="7" t="s">
        <v>0</v>
      </c>
      <c r="D88" s="8" t="s">
        <v>1</v>
      </c>
    </row>
    <row r="89" spans="1:4">
      <c r="A89" s="9" t="s">
        <v>2</v>
      </c>
      <c r="B89" s="10">
        <v>0</v>
      </c>
      <c r="C89" s="11" t="s">
        <v>11</v>
      </c>
      <c r="D89" s="12">
        <v>14250</v>
      </c>
    </row>
    <row r="90" spans="1:4">
      <c r="A90" s="13" t="s">
        <v>3</v>
      </c>
      <c r="B90" s="14">
        <v>0</v>
      </c>
      <c r="C90" s="15" t="s">
        <v>12</v>
      </c>
      <c r="D90" s="16">
        <v>0</v>
      </c>
    </row>
    <row r="91" spans="1:4">
      <c r="A91" s="13" t="s">
        <v>4</v>
      </c>
      <c r="B91" s="14">
        <v>52663</v>
      </c>
      <c r="C91" s="15" t="s">
        <v>13</v>
      </c>
      <c r="D91" s="16">
        <v>0</v>
      </c>
    </row>
    <row r="92" spans="1:4">
      <c r="A92" s="13" t="s">
        <v>23</v>
      </c>
      <c r="B92" s="14">
        <v>51762</v>
      </c>
      <c r="C92" s="15" t="s">
        <v>14</v>
      </c>
      <c r="D92" s="16">
        <v>0</v>
      </c>
    </row>
    <row r="93" spans="1:4">
      <c r="A93" s="13" t="s">
        <v>6</v>
      </c>
      <c r="B93" s="14">
        <v>0</v>
      </c>
      <c r="C93" s="15" t="s">
        <v>15</v>
      </c>
      <c r="D93" s="16">
        <v>90175</v>
      </c>
    </row>
    <row r="94" spans="1:4">
      <c r="A94" s="13" t="s">
        <v>7</v>
      </c>
      <c r="B94" s="14">
        <v>0</v>
      </c>
      <c r="C94" s="15" t="s">
        <v>16</v>
      </c>
      <c r="D94" s="16">
        <v>0</v>
      </c>
    </row>
    <row r="95" spans="1:4">
      <c r="A95" s="13" t="s">
        <v>8</v>
      </c>
      <c r="B95" s="14">
        <v>0</v>
      </c>
      <c r="C95" s="15" t="s">
        <v>17</v>
      </c>
      <c r="D95" s="16">
        <f>104441-SUM(D89:D94)</f>
        <v>16</v>
      </c>
    </row>
    <row r="96" spans="1:4">
      <c r="A96" s="13" t="s">
        <v>9</v>
      </c>
      <c r="B96" s="14">
        <v>0</v>
      </c>
      <c r="C96" s="15"/>
      <c r="D96" s="16"/>
    </row>
    <row r="97" spans="1:4">
      <c r="A97" s="17" t="s">
        <v>10</v>
      </c>
      <c r="B97" s="18">
        <v>16</v>
      </c>
      <c r="C97" s="19"/>
      <c r="D97" s="20"/>
    </row>
    <row r="98" spans="1:4">
      <c r="A98" s="21" t="s">
        <v>18</v>
      </c>
      <c r="B98" s="22">
        <f>SUM(B89:B97)</f>
        <v>104441</v>
      </c>
      <c r="C98" s="23" t="s">
        <v>19</v>
      </c>
      <c r="D98" s="24">
        <f>SUM(D89:D97)</f>
        <v>104441</v>
      </c>
    </row>
    <row r="99" spans="1:4">
      <c r="A99" s="28"/>
      <c r="B99" s="29"/>
      <c r="C99" s="28"/>
      <c r="D99" s="29"/>
    </row>
    <row r="101" spans="1:4">
      <c r="A101" s="25"/>
      <c r="B101" s="26"/>
      <c r="C101" s="25"/>
      <c r="D101" s="27" t="s">
        <v>29</v>
      </c>
    </row>
    <row r="102" spans="1:4">
      <c r="A102" s="5" t="s">
        <v>0</v>
      </c>
      <c r="B102" s="6" t="s">
        <v>1</v>
      </c>
      <c r="C102" s="7" t="s">
        <v>0</v>
      </c>
      <c r="D102" s="8" t="s">
        <v>1</v>
      </c>
    </row>
    <row r="103" spans="1:4">
      <c r="A103" s="9" t="s">
        <v>2</v>
      </c>
      <c r="B103" s="10">
        <v>6520</v>
      </c>
      <c r="C103" s="11" t="s">
        <v>11</v>
      </c>
      <c r="D103" s="12">
        <v>32305</v>
      </c>
    </row>
    <row r="104" spans="1:4">
      <c r="A104" s="13" t="s">
        <v>3</v>
      </c>
      <c r="B104" s="14">
        <v>0</v>
      </c>
      <c r="C104" s="15" t="s">
        <v>12</v>
      </c>
      <c r="D104" s="16">
        <v>10</v>
      </c>
    </row>
    <row r="105" spans="1:4">
      <c r="A105" s="13" t="s">
        <v>4</v>
      </c>
      <c r="B105" s="14">
        <v>35995</v>
      </c>
      <c r="C105" s="15" t="s">
        <v>13</v>
      </c>
      <c r="D105" s="16">
        <v>4409</v>
      </c>
    </row>
    <row r="106" spans="1:4">
      <c r="A106" s="13" t="s">
        <v>23</v>
      </c>
      <c r="B106" s="14">
        <v>0</v>
      </c>
      <c r="C106" s="15" t="s">
        <v>14</v>
      </c>
      <c r="D106" s="16">
        <v>292</v>
      </c>
    </row>
    <row r="107" spans="1:4">
      <c r="A107" s="13" t="s">
        <v>6</v>
      </c>
      <c r="B107" s="14">
        <v>1850</v>
      </c>
      <c r="C107" s="15" t="s">
        <v>15</v>
      </c>
      <c r="D107" s="16">
        <v>6735</v>
      </c>
    </row>
    <row r="108" spans="1:4">
      <c r="A108" s="13" t="s">
        <v>7</v>
      </c>
      <c r="B108" s="14">
        <v>0</v>
      </c>
      <c r="C108" s="15" t="s">
        <v>16</v>
      </c>
      <c r="D108" s="16">
        <v>220</v>
      </c>
    </row>
    <row r="109" spans="1:4">
      <c r="A109" s="13" t="s">
        <v>8</v>
      </c>
      <c r="B109" s="14">
        <v>100</v>
      </c>
      <c r="C109" s="15" t="s">
        <v>17</v>
      </c>
      <c r="D109" s="16">
        <f>46817-SUM(D103:D108)</f>
        <v>2846</v>
      </c>
    </row>
    <row r="110" spans="1:4">
      <c r="A110" s="13" t="s">
        <v>9</v>
      </c>
      <c r="B110" s="14">
        <v>2351</v>
      </c>
      <c r="C110" s="15"/>
      <c r="D110" s="16"/>
    </row>
    <row r="111" spans="1:4">
      <c r="A111" s="17" t="s">
        <v>10</v>
      </c>
      <c r="B111" s="18">
        <v>1</v>
      </c>
      <c r="C111" s="19"/>
      <c r="D111" s="20"/>
    </row>
    <row r="112" spans="1:4">
      <c r="A112" s="21" t="s">
        <v>18</v>
      </c>
      <c r="B112" s="22">
        <f>SUM(B103:B111)</f>
        <v>46817</v>
      </c>
      <c r="C112" s="23" t="s">
        <v>19</v>
      </c>
      <c r="D112" s="24">
        <f>SUM(D103:D111)</f>
        <v>46817</v>
      </c>
    </row>
    <row r="113" spans="1:4">
      <c r="A113" s="25"/>
      <c r="B113" s="26"/>
      <c r="C113" s="25"/>
      <c r="D113" s="27" t="s">
        <v>30</v>
      </c>
    </row>
    <row r="114" spans="1:4">
      <c r="A114" s="5" t="s">
        <v>0</v>
      </c>
      <c r="B114" s="6" t="s">
        <v>1</v>
      </c>
      <c r="C114" s="7" t="s">
        <v>0</v>
      </c>
      <c r="D114" s="8" t="s">
        <v>1</v>
      </c>
    </row>
    <row r="115" spans="1:4">
      <c r="A115" s="9" t="s">
        <v>2</v>
      </c>
      <c r="B115" s="10">
        <v>17718</v>
      </c>
      <c r="C115" s="11" t="s">
        <v>11</v>
      </c>
      <c r="D115" s="12">
        <v>89982</v>
      </c>
    </row>
    <row r="116" spans="1:4">
      <c r="A116" s="13" t="s">
        <v>3</v>
      </c>
      <c r="B116" s="14">
        <v>0</v>
      </c>
      <c r="C116" s="15" t="s">
        <v>12</v>
      </c>
      <c r="D116" s="16">
        <v>510</v>
      </c>
    </row>
    <row r="117" spans="1:4">
      <c r="A117" s="13" t="s">
        <v>4</v>
      </c>
      <c r="B117" s="14">
        <v>95923</v>
      </c>
      <c r="C117" s="15" t="s">
        <v>13</v>
      </c>
      <c r="D117" s="16">
        <v>9471</v>
      </c>
    </row>
    <row r="118" spans="1:4">
      <c r="A118" s="13" t="s">
        <v>23</v>
      </c>
      <c r="B118" s="14">
        <v>0</v>
      </c>
      <c r="C118" s="15" t="s">
        <v>14</v>
      </c>
      <c r="D118" s="16">
        <v>692</v>
      </c>
    </row>
    <row r="119" spans="1:4">
      <c r="A119" s="13" t="s">
        <v>6</v>
      </c>
      <c r="B119" s="14">
        <v>5540</v>
      </c>
      <c r="C119" s="15" t="s">
        <v>15</v>
      </c>
      <c r="D119" s="16">
        <v>9378</v>
      </c>
    </row>
    <row r="120" spans="1:4">
      <c r="A120" s="13" t="s">
        <v>7</v>
      </c>
      <c r="B120" s="14">
        <v>2109</v>
      </c>
      <c r="C120" s="15" t="s">
        <v>16</v>
      </c>
      <c r="D120" s="16">
        <v>12</v>
      </c>
    </row>
    <row r="121" spans="1:4">
      <c r="A121" s="13" t="s">
        <v>8</v>
      </c>
      <c r="B121" s="14">
        <v>1146</v>
      </c>
      <c r="C121" s="15" t="s">
        <v>17</v>
      </c>
      <c r="D121" s="16">
        <f>138986-SUM(D115:D120)</f>
        <v>28941</v>
      </c>
    </row>
    <row r="122" spans="1:4">
      <c r="A122" s="13" t="s">
        <v>9</v>
      </c>
      <c r="B122" s="14">
        <v>16397</v>
      </c>
      <c r="C122" s="15"/>
      <c r="D122" s="16"/>
    </row>
    <row r="123" spans="1:4">
      <c r="A123" s="17" t="s">
        <v>10</v>
      </c>
      <c r="B123" s="18">
        <v>153</v>
      </c>
      <c r="C123" s="19"/>
      <c r="D123" s="20"/>
    </row>
    <row r="124" spans="1:4">
      <c r="A124" s="21" t="s">
        <v>18</v>
      </c>
      <c r="B124" s="22">
        <f>SUM(B115:B123)</f>
        <v>138986</v>
      </c>
      <c r="C124" s="23" t="s">
        <v>19</v>
      </c>
      <c r="D124" s="24">
        <f>SUM(D115:D123)</f>
        <v>138986</v>
      </c>
    </row>
  </sheetData>
  <phoneticPr fontId="2" type="noConversion"/>
  <pageMargins left="0.94488188976377963" right="0.70866141732283472" top="1.48" bottom="0.74803149606299213" header="0.87" footer="0.31496062992125984"/>
  <pageSetup paperSize="9" orientation="portrait" verticalDpi="0" r:id="rId1"/>
  <headerFooter>
    <oddHeader>&amp;C&amp;"바탕체,보통"&amp;20 2009년 남동장애인종합복지관 결산총괄표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홈페이지게시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최유라</dc:creator>
  <cp:lastModifiedBy>최유라</cp:lastModifiedBy>
  <cp:lastPrinted>2012-01-06T01:40:37Z</cp:lastPrinted>
  <dcterms:created xsi:type="dcterms:W3CDTF">2010-05-18T01:52:35Z</dcterms:created>
  <dcterms:modified xsi:type="dcterms:W3CDTF">2012-01-06T01:50:40Z</dcterms:modified>
</cp:coreProperties>
</file>